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_l\Desktop\"/>
    </mc:Choice>
  </mc:AlternateContent>
  <xr:revisionPtr revIDLastSave="0" documentId="8_{1A124040-B26B-45FE-A0D8-89FBF99207BE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COMPARAR PROYECTOS" sheetId="2" r:id="rId1"/>
    <sheet name="Hoja1" sheetId="3" r:id="rId2"/>
  </sheets>
  <definedNames>
    <definedName name="PA">'COMPARAR PROYECTOS'!$F$7</definedName>
    <definedName name="PAGO">'COMPARAR PROYECTOS'!$F$7</definedName>
    <definedName name="PAGOS">'COMPARAR PROYECTOS'!$C$7</definedName>
    <definedName name="PAGOSS">'COMPARAR PROYECTOS'!$F$7</definedName>
    <definedName name="PERIODICIDAD">'COMPARAR PROYECTOS'!$M$20:$M$25</definedName>
    <definedName name="PLAT">'COMPARAR PROYECTOS'!$C$3</definedName>
    <definedName name="PLAT2">'COMPARAR PROYECTOS'!$F$3</definedName>
    <definedName name="PLATAFORMA">#REF!</definedName>
    <definedName name="PLATAFORMAS">'COMPARAR PROYECTOS'!$M$14:$M$18</definedName>
    <definedName name="PRE">'COMPARAR PROYECTOS'!$F$7</definedName>
    <definedName name="SEGPAGO">'COMPARAR PROYECTOS'!$F$7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C10" i="2"/>
  <c r="F11" i="2" l="1"/>
  <c r="C11" i="2"/>
  <c r="F17" i="2" l="1"/>
  <c r="C17" i="2"/>
  <c r="F13" i="2" l="1"/>
  <c r="F14" i="2" s="1"/>
  <c r="F16" i="2" s="1"/>
  <c r="F18" i="2" s="1"/>
  <c r="C13" i="2"/>
  <c r="C14" i="2" l="1"/>
  <c r="C16" i="2" l="1"/>
  <c r="C18" i="2" s="1"/>
  <c r="H18" i="2" s="1"/>
</calcChain>
</file>

<file path=xl/sharedStrings.xml><?xml version="1.0" encoding="utf-8"?>
<sst xmlns="http://schemas.openxmlformats.org/spreadsheetml/2006/main" count="118" uniqueCount="85">
  <si>
    <t>CAPITAL INVERTIDO</t>
  </si>
  <si>
    <t>PLATAFORMA</t>
  </si>
  <si>
    <t>BRIQ</t>
  </si>
  <si>
    <t>INVERSPOT</t>
  </si>
  <si>
    <t>M2CROWD</t>
  </si>
  <si>
    <t>NOMBRE DEL PROYECTO</t>
  </si>
  <si>
    <t>RETORNO ANUAL ESTIMADO</t>
  </si>
  <si>
    <t xml:space="preserve">IMPUESTOS Y COMISIONES </t>
  </si>
  <si>
    <t>NETO A RECIBIR</t>
  </si>
  <si>
    <t>TASA DE INTERES NETA ANUAL</t>
  </si>
  <si>
    <t>TASA EFECTIVA ANUAL</t>
  </si>
  <si>
    <t>DATOS DEL PROYECTO 1</t>
  </si>
  <si>
    <t>TASA EFECTIVA ANUAL (TEA)</t>
  </si>
  <si>
    <t>DATOS DEL PROYECTO 2</t>
  </si>
  <si>
    <t>PAGO DE RENDIMIENTOS</t>
  </si>
  <si>
    <t>NÚMERO PAGOS EN EL AÑO</t>
  </si>
  <si>
    <t>SEMESTRAL</t>
  </si>
  <si>
    <t>CUATRIMESTRAL</t>
  </si>
  <si>
    <t>TRIMESTRAL</t>
  </si>
  <si>
    <t>BIMENSUAL</t>
  </si>
  <si>
    <t>MENSUAL</t>
  </si>
  <si>
    <t>ÚNICO</t>
  </si>
  <si>
    <t>MEJOR PROYECTO FINANCIERAMENTE:</t>
  </si>
  <si>
    <t>INDICA INGRESAR DATOS DE PROYECTO</t>
  </si>
  <si>
    <t>M2CROWD:</t>
  </si>
  <si>
    <t>INVERSPOT:</t>
  </si>
  <si>
    <t>BRIQ:</t>
  </si>
  <si>
    <t>ALGUNOS ARTÍCULOS DE INTERÉS:</t>
  </si>
  <si>
    <t>https://myprimermillon.com/</t>
  </si>
  <si>
    <t>https://www.facebook.com/myprimermillon/</t>
  </si>
  <si>
    <t>COMISIÓN PLATAFORMA</t>
  </si>
  <si>
    <t>PLAZO ESTIMADO (MESES)</t>
  </si>
  <si>
    <t>TASA INTERNA DE RETORNO (TIR)</t>
  </si>
  <si>
    <t>PM2</t>
  </si>
  <si>
    <t>EXPANSIVE</t>
  </si>
  <si>
    <t>EXPANSIVE:</t>
  </si>
  <si>
    <t>PRINCIPAL ATRACTIVO</t>
  </si>
  <si>
    <t>PRINCIPAL DESVENTAJA</t>
  </si>
  <si>
    <t>PLATAFORMA: M2CROWD</t>
  </si>
  <si>
    <t>PLATAFORMA: INVERSPOT</t>
  </si>
  <si>
    <t>CÓMO ELEGIR UN PROYECTO INMOBILIARIO PARA INVERTIR</t>
  </si>
  <si>
    <t>PM2 (PLATAFORMA M2):</t>
  </si>
  <si>
    <t>TICKET DE ENTRADA ALTO (5OK).</t>
  </si>
  <si>
    <t>PUEDES INVERTIR DESDE $100 PESOS.</t>
  </si>
  <si>
    <t>SIMBOLOGÍA:</t>
  </si>
  <si>
    <t>POCOS PROYECTOS QUE ADEMÁS TARDAN EN FONDEARSE.</t>
  </si>
  <si>
    <t>COMISIÓN DEL 1% SOBRE CAPITAL Y RENDIMIENTO (LA MÁS ALTA DEL MERCADO).</t>
  </si>
  <si>
    <t>COMISIÓN 0.5% POR VENTA. MAL SERVICIO DE ATENCIÓN A CLIENTES. NO ES MIEMBRO AFICO.</t>
  </si>
  <si>
    <t>LA MEJOR RELACIÓN INVERSIÓN/RENDIMIENTO. SIN COMISIONES.</t>
  </si>
  <si>
    <t>BENEFICIO INVESIÓN TEMPRANA.BENEFICIO MONTO INVERTIDO (DESDE 40K). SIN COMISIONES</t>
  </si>
  <si>
    <t>LIGA DE REGISTRO</t>
  </si>
  <si>
    <t>GANANCIA NETA TOTAL</t>
  </si>
  <si>
    <t>RETENCIÓN DE IMPUESTOS (ISR)</t>
  </si>
  <si>
    <t>CASAS AVANTI FASE 2</t>
  </si>
  <si>
    <t xml:space="preserve">TRANSFERENCIAS TARDADAS (2-4 DÍAS APRÓX). </t>
  </si>
  <si>
    <t>INVERSIÓN DESDE $1,000 PESOS. GARANTÍA CON VALOR SUPERIOR A INVERSIÓN. RESPALDO DE GMB.</t>
  </si>
  <si>
    <t>PROYECTOS EQUITY DE NIVEL RESIDENCIAL Y RESIDENCIAL PLUS. SIN COMISIONES.</t>
  </si>
  <si>
    <t>VITTA CUAHUTÉMOC</t>
  </si>
  <si>
    <t>Si utilizas mis ligas de registro algunas plataformas me pagarán una pequeña comisión ¡Muchas gracias!</t>
  </si>
  <si>
    <t>ESQUEMA DE INVERSIÓN</t>
  </si>
  <si>
    <t>DEUDA</t>
  </si>
  <si>
    <t>EQUITY</t>
  </si>
  <si>
    <t>DEUDA*</t>
  </si>
  <si>
    <t>EQUITY/DEUDA</t>
  </si>
  <si>
    <t>RENTING</t>
  </si>
  <si>
    <t>TICKET MÍNIMO/CASOS ESPECIALES</t>
  </si>
  <si>
    <t>NO APLICA</t>
  </si>
  <si>
    <t>1% + IVA (CAPITAL INVERTIDO + RENDIMIENTO)</t>
  </si>
  <si>
    <t>0.5% DE LA VENTA</t>
  </si>
  <si>
    <t>10% DE LA RENTA                               5% POR VENTA</t>
  </si>
  <si>
    <t>NO APLICA*</t>
  </si>
  <si>
    <t>IMPUESTO ISR*</t>
  </si>
  <si>
    <t>20% DEL INTERÉS GENERADO</t>
  </si>
  <si>
    <t>14%-16%</t>
  </si>
  <si>
    <t>14%-20%</t>
  </si>
  <si>
    <t>14%-17%</t>
  </si>
  <si>
    <t>14%-19%</t>
  </si>
  <si>
    <t>RENDIMIENTO ANUALIZADO 2020</t>
  </si>
  <si>
    <t>11%-13% + PLUSVALÍA</t>
  </si>
  <si>
    <t>$5,000/$1,000</t>
  </si>
  <si>
    <t>$50,000/$25,000</t>
  </si>
  <si>
    <t>CROWDFUNDING INMOBILIARIO EN MÉXICO</t>
  </si>
  <si>
    <t>COMISIÓN AL INVERSIONISTA</t>
  </si>
  <si>
    <t>8%-13% + PLUSVALÍA</t>
  </si>
  <si>
    <t>1.45% DEL CAPITAL INVERTIDO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</si>
</sst>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&quot;$&quot;#,##0.00"/>
    <numFmt numFmtId="166" formatCode="&quot;$&quot;#,##0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 Unicode MS"/>
      <family val="2"/>
    </font>
    <font>
      <sz val="12"/>
      <color indexed="8"/>
      <name val="Arial Unicode MS"/>
      <family val="2"/>
    </font>
    <font>
      <b/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8"/>
      <color rgb="FFFF0000"/>
      <name val="Calibri"/>
      <family val="2"/>
    </font>
    <font>
      <b/>
      <sz val="18"/>
      <color rgb="FFFF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2"/>
      <color rgb="FF00B050"/>
      <name val="Gill Sans Ultra Bold Condensed"/>
      <family val="2"/>
    </font>
    <font>
      <b/>
      <sz val="11"/>
      <color rgb="FF002060"/>
      <name val="Gadugi"/>
      <family val="2"/>
    </font>
    <font>
      <b/>
      <sz val="11"/>
      <color rgb="FFFF0000"/>
      <name val="Gadugi"/>
      <family val="2"/>
    </font>
    <font>
      <b/>
      <sz val="9"/>
      <color rgb="FF002060"/>
      <name val="Gadugi"/>
      <family val="2"/>
    </font>
    <font>
      <b/>
      <sz val="9"/>
      <color rgb="FFFF0000"/>
      <name val="Gadugi"/>
      <family val="2"/>
    </font>
    <font>
      <sz val="14"/>
      <color theme="1"/>
      <name val="Gill Sans Ultra Bold"/>
      <family val="2"/>
    </font>
    <font>
      <sz val="16"/>
      <color theme="0"/>
      <name val="Gill Sans Ultra Bold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FFFFC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1" tint="0.499984740745262"/>
        <bgColor indexed="64"/>
      </patternFill>
    </fill>
  </fills>
  <borders count="51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mediumDashed">
        <color theme="3" tint="0.39991454817346722"/>
      </left>
      <right style="mediumDashed">
        <color theme="3" tint="0.39991454817346722"/>
      </right>
      <top style="mediumDashed">
        <color theme="3" tint="0.39991454817346722"/>
      </top>
      <bottom/>
      <diagonal/>
    </border>
    <border>
      <left style="mediumDashed">
        <color theme="3" tint="0.39991454817346722"/>
      </left>
      <right style="mediumDashed">
        <color theme="3" tint="0.39991454817346722"/>
      </right>
      <top/>
      <bottom/>
      <diagonal/>
    </border>
    <border>
      <left style="mediumDashed">
        <color theme="3" tint="0.39991454817346722"/>
      </left>
      <right style="mediumDashed">
        <color theme="3" tint="0.39991454817346722"/>
      </right>
      <top/>
      <bottom style="mediumDashed">
        <color theme="3" tint="0.39991454817346722"/>
      </bottom>
      <diagonal/>
    </border>
    <border>
      <left/>
      <right style="mediumDashed">
        <color theme="3" tint="0.39991454817346722"/>
      </right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thick">
        <color rgb="FF00B050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Dashed">
        <color auto="1"/>
      </right>
      <top style="medium">
        <color auto="1"/>
      </top>
      <bottom/>
      <diagonal/>
    </border>
    <border>
      <left style="medium">
        <color auto="1"/>
      </left>
      <right style="mediumDashed">
        <color auto="1"/>
      </right>
      <top/>
      <bottom/>
      <diagonal/>
    </border>
    <border>
      <left style="medium">
        <color auto="1"/>
      </left>
      <right style="mediumDashed">
        <color auto="1"/>
      </right>
      <top/>
      <bottom style="medium">
        <color auto="1"/>
      </bottom>
      <diagonal/>
    </border>
    <border>
      <left style="mediumDashed">
        <color auto="1"/>
      </left>
      <right style="mediumDashed">
        <color auto="1"/>
      </right>
      <top style="medium">
        <color auto="1"/>
      </top>
      <bottom/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mediumDashed">
        <color auto="1"/>
      </right>
      <top/>
      <bottom style="medium">
        <color auto="1"/>
      </bottom>
      <diagonal/>
    </border>
    <border>
      <left style="thick">
        <color rgb="FF7030A0"/>
      </left>
      <right style="dotted">
        <color rgb="FF7030A0"/>
      </right>
      <top style="thick">
        <color rgb="FF7030A0"/>
      </top>
      <bottom style="dotted">
        <color rgb="FF7030A0"/>
      </bottom>
      <diagonal/>
    </border>
    <border>
      <left style="dotted">
        <color rgb="FF7030A0"/>
      </left>
      <right style="dotted">
        <color rgb="FF7030A0"/>
      </right>
      <top style="thick">
        <color rgb="FF7030A0"/>
      </top>
      <bottom style="dotted">
        <color rgb="FF7030A0"/>
      </bottom>
      <diagonal/>
    </border>
    <border>
      <left style="dotted">
        <color rgb="FF7030A0"/>
      </left>
      <right style="thick">
        <color rgb="FF7030A0"/>
      </right>
      <top style="thick">
        <color rgb="FF7030A0"/>
      </top>
      <bottom style="dotted">
        <color rgb="FF7030A0"/>
      </bottom>
      <diagonal/>
    </border>
    <border>
      <left style="thick">
        <color rgb="FF7030A0"/>
      </left>
      <right style="dotted">
        <color rgb="FF7030A0"/>
      </right>
      <top style="dotted">
        <color rgb="FF7030A0"/>
      </top>
      <bottom style="thick">
        <color rgb="FF7030A0"/>
      </bottom>
      <diagonal/>
    </border>
    <border>
      <left style="dotted">
        <color rgb="FF7030A0"/>
      </left>
      <right style="dotted">
        <color rgb="FF7030A0"/>
      </right>
      <top style="dotted">
        <color rgb="FF7030A0"/>
      </top>
      <bottom style="thick">
        <color rgb="FF7030A0"/>
      </bottom>
      <diagonal/>
    </border>
    <border>
      <left style="dotted">
        <color rgb="FF7030A0"/>
      </left>
      <right style="thick">
        <color rgb="FF7030A0"/>
      </right>
      <top style="dotted">
        <color rgb="FF7030A0"/>
      </top>
      <bottom style="thick">
        <color rgb="FF7030A0"/>
      </bottom>
      <diagonal/>
    </border>
    <border>
      <left style="thick">
        <color rgb="FF0070C0"/>
      </left>
      <right style="dotted">
        <color rgb="FF0070C0"/>
      </right>
      <top style="thick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thick">
        <color rgb="FF0070C0"/>
      </top>
      <bottom style="dotted">
        <color rgb="FF0070C0"/>
      </bottom>
      <diagonal/>
    </border>
    <border>
      <left style="dotted">
        <color rgb="FF0070C0"/>
      </left>
      <right style="thick">
        <color rgb="FF0070C0"/>
      </right>
      <top style="thick">
        <color rgb="FF0070C0"/>
      </top>
      <bottom style="dotted">
        <color rgb="FF0070C0"/>
      </bottom>
      <diagonal/>
    </border>
    <border>
      <left style="thick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thick">
        <color rgb="FF0070C0"/>
      </right>
      <top style="dotted">
        <color rgb="FF0070C0"/>
      </top>
      <bottom style="dotted">
        <color rgb="FF0070C0"/>
      </bottom>
      <diagonal/>
    </border>
    <border>
      <left style="thick">
        <color rgb="FF0070C0"/>
      </left>
      <right style="dotted">
        <color rgb="FF0070C0"/>
      </right>
      <top style="dotted">
        <color rgb="FF0070C0"/>
      </top>
      <bottom style="thick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thick">
        <color rgb="FF0070C0"/>
      </bottom>
      <diagonal/>
    </border>
    <border>
      <left style="dotted">
        <color rgb="FF0070C0"/>
      </left>
      <right style="thick">
        <color rgb="FF0070C0"/>
      </right>
      <top style="dotted">
        <color rgb="FF0070C0"/>
      </top>
      <bottom style="thick">
        <color rgb="FF0070C0"/>
      </bottom>
      <diagonal/>
    </border>
    <border>
      <left style="thick">
        <color rgb="FF00B050"/>
      </left>
      <right style="dotted">
        <color rgb="FF00B050"/>
      </right>
      <top style="thick">
        <color rgb="FF00B050"/>
      </top>
      <bottom style="thick">
        <color rgb="FF00B050"/>
      </bottom>
      <diagonal/>
    </border>
    <border>
      <left style="dotted">
        <color rgb="FF00B050"/>
      </left>
      <right style="dotted">
        <color rgb="FF00B050"/>
      </right>
      <top style="thick">
        <color rgb="FF00B050"/>
      </top>
      <bottom style="thick">
        <color rgb="FF00B050"/>
      </bottom>
      <diagonal/>
    </border>
    <border>
      <left style="dotted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/>
      <top style="thick">
        <color rgb="FF7030A0"/>
      </top>
      <bottom/>
      <diagonal/>
    </border>
    <border>
      <left/>
      <right/>
      <top/>
      <bottom style="thick">
        <color rgb="FF00B05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Font="1" applyProtection="1">
      <protection locked="0"/>
    </xf>
    <xf numFmtId="165" fontId="0" fillId="0" borderId="2" xfId="1" applyNumberFormat="1" applyFont="1" applyBorder="1" applyAlignment="1" applyProtection="1">
      <alignment horizontal="center" vertical="center"/>
      <protection hidden="1"/>
    </xf>
    <xf numFmtId="165" fontId="0" fillId="0" borderId="4" xfId="1" applyNumberFormat="1" applyFont="1" applyBorder="1" applyAlignment="1" applyProtection="1">
      <alignment horizontal="center" vertical="center"/>
      <protection hidden="1"/>
    </xf>
    <xf numFmtId="165" fontId="7" fillId="3" borderId="8" xfId="0" applyNumberFormat="1" applyFont="1" applyFill="1" applyBorder="1" applyAlignment="1" applyProtection="1">
      <alignment horizontal="center" vertical="center"/>
      <protection hidden="1"/>
    </xf>
    <xf numFmtId="10" fontId="7" fillId="3" borderId="10" xfId="2" applyNumberFormat="1" applyFont="1" applyFill="1" applyBorder="1" applyAlignment="1" applyProtection="1">
      <alignment horizontal="center" vertical="center"/>
      <protection hidden="1"/>
    </xf>
    <xf numFmtId="10" fontId="0" fillId="0" borderId="0" xfId="2" applyNumberFormat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9" fontId="0" fillId="0" borderId="12" xfId="2" applyFont="1" applyFill="1" applyBorder="1" applyAlignment="1" applyProtection="1">
      <alignment horizontal="center" vertical="center"/>
      <protection locked="0"/>
    </xf>
    <xf numFmtId="165" fontId="0" fillId="0" borderId="12" xfId="1" applyNumberFormat="1" applyFont="1" applyBorder="1" applyAlignment="1" applyProtection="1">
      <alignment horizontal="center" vertical="center"/>
      <protection locked="0"/>
    </xf>
    <xf numFmtId="1" fontId="0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3" xfId="0" applyFont="1" applyFill="1" applyBorder="1" applyAlignment="1" applyProtection="1">
      <alignment horizontal="left" vertical="center" wrapText="1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0" fillId="0" borderId="14" xfId="0" applyFont="1" applyBorder="1" applyAlignment="1" applyProtection="1">
      <alignment horizontal="left" vertical="center" wrapText="1"/>
    </xf>
    <xf numFmtId="164" fontId="0" fillId="0" borderId="14" xfId="1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0" fontId="0" fillId="0" borderId="13" xfId="2" applyNumberFormat="1" applyFont="1" applyBorder="1" applyAlignment="1" applyProtection="1">
      <alignment horizontal="center" vertical="center"/>
      <protection locked="0"/>
    </xf>
    <xf numFmtId="0" fontId="11" fillId="0" borderId="0" xfId="3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4" fillId="0" borderId="0" xfId="3" applyFont="1" applyAlignment="1" applyProtection="1">
      <alignment vertical="center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6" fillId="3" borderId="5" xfId="0" applyFont="1" applyFill="1" applyBorder="1" applyAlignment="1" applyProtection="1">
      <alignment vertical="center"/>
    </xf>
    <xf numFmtId="10" fontId="17" fillId="3" borderId="6" xfId="2" applyNumberFormat="1" applyFont="1" applyFill="1" applyBorder="1" applyAlignment="1" applyProtection="1">
      <alignment horizontal="center" vertical="center"/>
      <protection hidden="1"/>
    </xf>
    <xf numFmtId="0" fontId="16" fillId="3" borderId="5" xfId="0" applyFont="1" applyFill="1" applyBorder="1" applyAlignment="1" applyProtection="1">
      <alignment horizontal="left" vertical="center"/>
    </xf>
    <xf numFmtId="0" fontId="18" fillId="0" borderId="29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9" fillId="0" borderId="26" xfId="3" applyFont="1" applyBorder="1"/>
    <xf numFmtId="0" fontId="19" fillId="0" borderId="26" xfId="3" applyFont="1" applyBorder="1" applyAlignment="1" applyProtection="1">
      <alignment vertical="center"/>
    </xf>
    <xf numFmtId="0" fontId="19" fillId="0" borderId="27" xfId="3" applyFont="1" applyBorder="1" applyAlignment="1" applyProtection="1">
      <alignment vertical="center"/>
    </xf>
    <xf numFmtId="0" fontId="20" fillId="4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35" xfId="3" applyFont="1" applyFill="1" applyBorder="1" applyAlignment="1" applyProtection="1">
      <alignment horizontal="center" vertical="center"/>
    </xf>
    <xf numFmtId="166" fontId="21" fillId="4" borderId="35" xfId="1" applyNumberFormat="1" applyFont="1" applyFill="1" applyBorder="1" applyAlignment="1" applyProtection="1">
      <alignment horizontal="center" vertical="center"/>
    </xf>
    <xf numFmtId="165" fontId="21" fillId="4" borderId="35" xfId="1" applyNumberFormat="1" applyFont="1" applyFill="1" applyBorder="1" applyAlignment="1" applyProtection="1">
      <alignment horizontal="center" vertical="center" wrapText="1"/>
    </xf>
    <xf numFmtId="0" fontId="21" fillId="4" borderId="35" xfId="0" applyFont="1" applyFill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8" xfId="3" applyFont="1" applyFill="1" applyBorder="1" applyAlignment="1">
      <alignment horizontal="center" vertical="center"/>
    </xf>
    <xf numFmtId="166" fontId="21" fillId="4" borderId="38" xfId="1" applyNumberFormat="1" applyFont="1" applyFill="1" applyBorder="1" applyAlignment="1">
      <alignment horizontal="center" vertical="center"/>
    </xf>
    <xf numFmtId="9" fontId="21" fillId="4" borderId="38" xfId="2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9" fontId="21" fillId="4" borderId="39" xfId="0" applyNumberFormat="1" applyFont="1" applyFill="1" applyBorder="1" applyAlignment="1">
      <alignment horizontal="center" vertical="center" wrapText="1"/>
    </xf>
    <xf numFmtId="0" fontId="21" fillId="4" borderId="41" xfId="3" applyFont="1" applyFill="1" applyBorder="1" applyAlignment="1">
      <alignment horizontal="center" vertical="center"/>
    </xf>
    <xf numFmtId="166" fontId="21" fillId="4" borderId="41" xfId="1" applyNumberFormat="1" applyFont="1" applyFill="1" applyBorder="1" applyAlignment="1">
      <alignment horizontal="center" vertical="center"/>
    </xf>
    <xf numFmtId="165" fontId="21" fillId="4" borderId="41" xfId="1" applyNumberFormat="1" applyFont="1" applyFill="1" applyBorder="1" applyAlignment="1">
      <alignment horizontal="center" vertical="center" wrapText="1"/>
    </xf>
    <xf numFmtId="0" fontId="21" fillId="4" borderId="41" xfId="0" applyFont="1" applyFill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 vertical="center" wrapText="1"/>
    </xf>
    <xf numFmtId="0" fontId="21" fillId="4" borderId="41" xfId="3" applyFont="1" applyFill="1" applyBorder="1" applyAlignment="1" applyProtection="1">
      <alignment horizontal="center" vertical="center"/>
    </xf>
    <xf numFmtId="166" fontId="21" fillId="4" borderId="41" xfId="1" applyNumberFormat="1" applyFont="1" applyFill="1" applyBorder="1" applyAlignment="1" applyProtection="1">
      <alignment horizontal="center" vertical="center"/>
    </xf>
    <xf numFmtId="165" fontId="21" fillId="4" borderId="41" xfId="1" applyNumberFormat="1" applyFont="1" applyFill="1" applyBorder="1" applyAlignment="1" applyProtection="1">
      <alignment horizontal="center" vertical="center" wrapText="1"/>
    </xf>
    <xf numFmtId="0" fontId="20" fillId="4" borderId="46" xfId="0" applyFont="1" applyFill="1" applyBorder="1" applyAlignment="1" applyProtection="1">
      <alignment horizontal="center" vertical="center" wrapText="1"/>
    </xf>
    <xf numFmtId="0" fontId="20" fillId="4" borderId="47" xfId="0" applyFont="1" applyFill="1" applyBorder="1" applyAlignment="1" applyProtection="1">
      <alignment horizontal="center" vertical="center" wrapText="1"/>
    </xf>
    <xf numFmtId="0" fontId="20" fillId="4" borderId="47" xfId="0" applyFont="1" applyFill="1" applyBorder="1" applyAlignment="1" applyProtection="1">
      <alignment horizontal="center" vertical="center" wrapText="1"/>
      <protection locked="0"/>
    </xf>
    <xf numFmtId="0" fontId="20" fillId="4" borderId="48" xfId="0" applyFont="1" applyFill="1" applyBorder="1" applyAlignment="1">
      <alignment horizontal="center" vertical="center" wrapText="1"/>
    </xf>
    <xf numFmtId="0" fontId="21" fillId="4" borderId="0" xfId="3" applyFont="1" applyFill="1" applyBorder="1" applyAlignment="1" applyProtection="1">
      <alignment horizontal="center" vertical="center"/>
    </xf>
    <xf numFmtId="166" fontId="21" fillId="4" borderId="0" xfId="1" applyNumberFormat="1" applyFont="1" applyFill="1" applyBorder="1" applyAlignment="1" applyProtection="1">
      <alignment horizontal="center" vertical="center"/>
    </xf>
    <xf numFmtId="165" fontId="21" fillId="4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20" fillId="4" borderId="0" xfId="0" applyFont="1" applyFill="1" applyBorder="1" applyAlignment="1" applyProtection="1">
      <alignment horizontal="center" vertical="center" wrapText="1"/>
    </xf>
    <xf numFmtId="0" fontId="20" fillId="4" borderId="0" xfId="0" applyFont="1" applyFill="1" applyBorder="1" applyAlignment="1" applyProtection="1">
      <alignment horizontal="center" vertical="center" wrapText="1"/>
      <protection locked="0"/>
    </xf>
    <xf numFmtId="0" fontId="22" fillId="4" borderId="44" xfId="3" applyFont="1" applyFill="1" applyBorder="1" applyAlignment="1" applyProtection="1">
      <alignment horizontal="center" vertical="center"/>
    </xf>
    <xf numFmtId="166" fontId="22" fillId="4" borderId="44" xfId="1" applyNumberFormat="1" applyFont="1" applyFill="1" applyBorder="1" applyAlignment="1" applyProtection="1">
      <alignment horizontal="center" vertical="center"/>
    </xf>
    <xf numFmtId="165" fontId="22" fillId="4" borderId="44" xfId="1" applyNumberFormat="1" applyFont="1" applyFill="1" applyBorder="1" applyAlignment="1" applyProtection="1">
      <alignment horizontal="center" vertical="center" wrapText="1"/>
    </xf>
    <xf numFmtId="0" fontId="22" fillId="4" borderId="44" xfId="0" applyFont="1" applyFill="1" applyBorder="1" applyAlignment="1">
      <alignment horizontal="center" vertical="center" wrapText="1"/>
    </xf>
    <xf numFmtId="0" fontId="22" fillId="4" borderId="45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 applyProtection="1">
      <alignment horizontal="center" vertical="center"/>
    </xf>
    <xf numFmtId="166" fontId="22" fillId="4" borderId="32" xfId="1" applyNumberFormat="1" applyFont="1" applyFill="1" applyBorder="1" applyAlignment="1" applyProtection="1">
      <alignment horizontal="center" vertical="center"/>
    </xf>
    <xf numFmtId="165" fontId="22" fillId="4" borderId="32" xfId="1" applyNumberFormat="1" applyFont="1" applyFill="1" applyBorder="1" applyAlignment="1" applyProtection="1">
      <alignment horizontal="center" vertical="center" wrapText="1"/>
    </xf>
    <xf numFmtId="0" fontId="22" fillId="4" borderId="32" xfId="0" applyFont="1" applyFill="1" applyBorder="1" applyAlignment="1" applyProtection="1">
      <alignment horizontal="center" vertical="center"/>
      <protection locked="0"/>
    </xf>
    <xf numFmtId="0" fontId="22" fillId="4" borderId="33" xfId="0" applyFont="1" applyFill="1" applyBorder="1" applyAlignment="1">
      <alignment horizontal="center" vertical="center"/>
    </xf>
    <xf numFmtId="0" fontId="23" fillId="4" borderId="37" xfId="3" applyFont="1" applyFill="1" applyBorder="1" applyAlignment="1">
      <alignment horizontal="center"/>
    </xf>
    <xf numFmtId="0" fontId="23" fillId="4" borderId="40" xfId="3" applyFont="1" applyFill="1" applyBorder="1" applyAlignment="1">
      <alignment horizontal="center"/>
    </xf>
    <xf numFmtId="0" fontId="23" fillId="4" borderId="40" xfId="3" applyFont="1" applyFill="1" applyBorder="1" applyAlignment="1" applyProtection="1">
      <alignment horizontal="center"/>
    </xf>
    <xf numFmtId="0" fontId="24" fillId="4" borderId="43" xfId="3" applyFont="1" applyFill="1" applyBorder="1" applyAlignment="1" applyProtection="1">
      <alignment horizontal="center"/>
    </xf>
    <xf numFmtId="0" fontId="23" fillId="4" borderId="0" xfId="3" applyFont="1" applyFill="1" applyBorder="1" applyAlignment="1" applyProtection="1">
      <alignment horizontal="center"/>
    </xf>
    <xf numFmtId="0" fontId="24" fillId="4" borderId="31" xfId="0" applyFont="1" applyFill="1" applyBorder="1" applyAlignment="1" applyProtection="1">
      <alignment horizontal="center"/>
    </xf>
    <xf numFmtId="0" fontId="23" fillId="4" borderId="34" xfId="3" applyFont="1" applyFill="1" applyBorder="1" applyAlignment="1" applyProtection="1">
      <alignment horizontal="center"/>
    </xf>
    <xf numFmtId="0" fontId="25" fillId="0" borderId="50" xfId="0" applyFont="1" applyFill="1" applyBorder="1" applyAlignment="1">
      <alignment horizontal="center" vertical="center"/>
    </xf>
    <xf numFmtId="0" fontId="0" fillId="0" borderId="0" xfId="0" applyFill="1"/>
    <xf numFmtId="0" fontId="10" fillId="0" borderId="21" xfId="3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center"/>
    </xf>
    <xf numFmtId="0" fontId="13" fillId="3" borderId="10" xfId="0" applyFont="1" applyFill="1" applyBorder="1" applyAlignment="1" applyProtection="1">
      <alignment horizontal="center"/>
    </xf>
    <xf numFmtId="0" fontId="15" fillId="3" borderId="7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0" fillId="0" borderId="49" xfId="3" applyBorder="1" applyAlignment="1">
      <alignment horizontal="center"/>
    </xf>
    <xf numFmtId="0" fontId="0" fillId="0" borderId="49" xfId="0" applyBorder="1" applyAlignment="1">
      <alignment horizontal="center"/>
    </xf>
    <xf numFmtId="0" fontId="26" fillId="5" borderId="5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7F7F7"/>
      <color rgb="FFFFFFFF"/>
      <color rgb="FFE2E2E2"/>
      <color rgb="FFEFFFFC"/>
      <color rgb="FFB3F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6</xdr:row>
      <xdr:rowOff>30480</xdr:rowOff>
    </xdr:from>
    <xdr:to>
      <xdr:col>1</xdr:col>
      <xdr:colOff>1560600</xdr:colOff>
      <xdr:row>6</xdr:row>
      <xdr:rowOff>570480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92486C-D481-494D-8370-46A27E233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80" y="1386840"/>
          <a:ext cx="1332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205740</xdr:colOff>
      <xdr:row>7</xdr:row>
      <xdr:rowOff>22860</xdr:rowOff>
    </xdr:from>
    <xdr:to>
      <xdr:col>1</xdr:col>
      <xdr:colOff>1561195</xdr:colOff>
      <xdr:row>7</xdr:row>
      <xdr:rowOff>562860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19F88FE-93EA-472B-A6BC-024C237AB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" y="1981200"/>
          <a:ext cx="1355455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350520</xdr:colOff>
      <xdr:row>11</xdr:row>
      <xdr:rowOff>45720</xdr:rowOff>
    </xdr:from>
    <xdr:to>
      <xdr:col>1</xdr:col>
      <xdr:colOff>1412718</xdr:colOff>
      <xdr:row>11</xdr:row>
      <xdr:rowOff>585720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4832DCB-F409-40A9-8ECB-B425E0CD5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3848100"/>
          <a:ext cx="1062198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586740</xdr:colOff>
      <xdr:row>5</xdr:row>
      <xdr:rowOff>22860</xdr:rowOff>
    </xdr:from>
    <xdr:to>
      <xdr:col>1</xdr:col>
      <xdr:colOff>1206371</xdr:colOff>
      <xdr:row>5</xdr:row>
      <xdr:rowOff>562860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FA619DD-D29A-441A-AAD3-B9DB99AFC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220" y="777240"/>
          <a:ext cx="619631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220980</xdr:colOff>
      <xdr:row>8</xdr:row>
      <xdr:rowOff>144781</xdr:rowOff>
    </xdr:from>
    <xdr:to>
      <xdr:col>1</xdr:col>
      <xdr:colOff>1552980</xdr:colOff>
      <xdr:row>8</xdr:row>
      <xdr:rowOff>517368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942F8C8-DE0A-4BC5-991C-FB9DAC9D3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" y="2705101"/>
          <a:ext cx="1332000" cy="372587"/>
        </a:xfrm>
        <a:prstGeom prst="rect">
          <a:avLst/>
        </a:prstGeom>
      </xdr:spPr>
    </xdr:pic>
    <xdr:clientData/>
  </xdr:twoCellAnchor>
  <xdr:twoCellAnchor editAs="oneCell">
    <xdr:from>
      <xdr:col>1</xdr:col>
      <xdr:colOff>205740</xdr:colOff>
      <xdr:row>12</xdr:row>
      <xdr:rowOff>106680</xdr:rowOff>
    </xdr:from>
    <xdr:to>
      <xdr:col>1</xdr:col>
      <xdr:colOff>1537740</xdr:colOff>
      <xdr:row>12</xdr:row>
      <xdr:rowOff>459740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78CFF31-4E60-4D55-B7B0-D0FF07554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" y="4511040"/>
          <a:ext cx="1332000" cy="35306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9</xdr:row>
      <xdr:rowOff>60960</xdr:rowOff>
    </xdr:from>
    <xdr:to>
      <xdr:col>1</xdr:col>
      <xdr:colOff>1560600</xdr:colOff>
      <xdr:row>9</xdr:row>
      <xdr:rowOff>543236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DE636CDF-D3A9-4519-81BC-89366FC6F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80" y="3223260"/>
          <a:ext cx="1332000" cy="482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primermillon.com/" TargetMode="External"/><Relationship Id="rId3" Type="http://schemas.openxmlformats.org/officeDocument/2006/relationships/hyperlink" Target="https://www.briq.mx/users/sign_up" TargetMode="External"/><Relationship Id="rId7" Type="http://schemas.openxmlformats.org/officeDocument/2006/relationships/hyperlink" Target="http://bit.ly/2VLHxJr" TargetMode="External"/><Relationship Id="rId2" Type="http://schemas.openxmlformats.org/officeDocument/2006/relationships/hyperlink" Target="https://inverspot.mx/?spot_refiere=17d7ffbe9f045c3c" TargetMode="External"/><Relationship Id="rId1" Type="http://schemas.openxmlformats.org/officeDocument/2006/relationships/hyperlink" Target="http://myprimermillon.m2crowd.com/" TargetMode="External"/><Relationship Id="rId6" Type="http://schemas.openxmlformats.org/officeDocument/2006/relationships/hyperlink" Target="https://myprimermillon.com/2019/08/09/inverspot-crowdfunding-inmobiliario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myprimermillon.com/2019/05/22/m2crowd-inversiones-inmobiliarias/" TargetMode="External"/><Relationship Id="rId10" Type="http://schemas.openxmlformats.org/officeDocument/2006/relationships/hyperlink" Target="https://expansive.mx/invite/index.html?code=jbpaye" TargetMode="External"/><Relationship Id="rId4" Type="http://schemas.openxmlformats.org/officeDocument/2006/relationships/hyperlink" Target="https://myprimermillon.com/2019/08/19/crowdfunding-inmobiliario-como-elegir-un-proyecto-para-invertir/" TargetMode="External"/><Relationship Id="rId9" Type="http://schemas.openxmlformats.org/officeDocument/2006/relationships/hyperlink" Target="https://www.facebook.com/myprimermillo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yprimermill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M26"/>
  <sheetViews>
    <sheetView tabSelected="1" zoomScaleNormal="100" workbookViewId="0">
      <selection activeCell="F6" sqref="F6"/>
    </sheetView>
  </sheetViews>
  <sheetFormatPr baseColWidth="10" defaultRowHeight="14.4" x14ac:dyDescent="0.3"/>
  <cols>
    <col min="1" max="1" width="1.6640625" customWidth="1"/>
    <col min="2" max="2" width="30.109375" customWidth="1"/>
    <col min="3" max="3" width="19.109375" customWidth="1"/>
    <col min="4" max="4" width="2.6640625" customWidth="1"/>
    <col min="5" max="5" width="30.109375" customWidth="1"/>
    <col min="6" max="6" width="19.109375" customWidth="1"/>
    <col min="7" max="7" width="5.33203125" customWidth="1"/>
    <col min="8" max="8" width="23.109375" customWidth="1"/>
    <col min="9" max="10" width="39.21875" customWidth="1"/>
    <col min="12" max="12" width="2" bestFit="1" customWidth="1"/>
    <col min="13" max="13" width="15.44140625" bestFit="1" customWidth="1"/>
  </cols>
  <sheetData>
    <row r="1" spans="2:13" ht="9.75" customHeight="1" thickBot="1" x14ac:dyDescent="0.35"/>
    <row r="2" spans="2:13" ht="19.5" customHeight="1" thickBot="1" x14ac:dyDescent="0.35">
      <c r="B2" s="112" t="s">
        <v>11</v>
      </c>
      <c r="C2" s="112"/>
      <c r="D2" s="2"/>
      <c r="E2" s="112" t="s">
        <v>13</v>
      </c>
      <c r="F2" s="112"/>
      <c r="G2" s="2"/>
      <c r="H2" s="41" t="s">
        <v>50</v>
      </c>
      <c r="I2" s="42" t="s">
        <v>36</v>
      </c>
      <c r="J2" s="40" t="s">
        <v>37</v>
      </c>
    </row>
    <row r="3" spans="2:13" ht="25.5" customHeight="1" x14ac:dyDescent="0.3">
      <c r="B3" s="23" t="s">
        <v>1</v>
      </c>
      <c r="C3" s="12" t="s">
        <v>4</v>
      </c>
      <c r="D3" s="2"/>
      <c r="E3" s="23" t="s">
        <v>1</v>
      </c>
      <c r="F3" s="12" t="s">
        <v>2</v>
      </c>
      <c r="G3" s="2"/>
      <c r="H3" s="51" t="s">
        <v>24</v>
      </c>
      <c r="I3" s="47" t="s">
        <v>48</v>
      </c>
      <c r="J3" s="48" t="s">
        <v>54</v>
      </c>
    </row>
    <row r="4" spans="2:13" ht="25.5" customHeight="1" x14ac:dyDescent="0.35">
      <c r="B4" s="23" t="s">
        <v>5</v>
      </c>
      <c r="C4" s="13" t="s">
        <v>57</v>
      </c>
      <c r="D4" s="2"/>
      <c r="E4" s="23" t="s">
        <v>5</v>
      </c>
      <c r="F4" s="13" t="s">
        <v>53</v>
      </c>
      <c r="G4" s="3"/>
      <c r="H4" s="51" t="s">
        <v>25</v>
      </c>
      <c r="I4" s="47" t="s">
        <v>56</v>
      </c>
      <c r="J4" s="48" t="s">
        <v>42</v>
      </c>
    </row>
    <row r="5" spans="2:13" ht="25.5" customHeight="1" x14ac:dyDescent="0.35">
      <c r="B5" s="23" t="s">
        <v>0</v>
      </c>
      <c r="C5" s="14">
        <v>10000</v>
      </c>
      <c r="D5" s="2"/>
      <c r="E5" s="23" t="s">
        <v>0</v>
      </c>
      <c r="F5" s="14">
        <v>10000</v>
      </c>
      <c r="G5" s="3"/>
      <c r="H5" s="51" t="s">
        <v>26</v>
      </c>
      <c r="I5" s="47" t="s">
        <v>55</v>
      </c>
      <c r="J5" s="48" t="s">
        <v>46</v>
      </c>
    </row>
    <row r="6" spans="2:13" ht="25.5" customHeight="1" x14ac:dyDescent="0.35">
      <c r="B6" s="24" t="s">
        <v>31</v>
      </c>
      <c r="C6" s="15">
        <v>12</v>
      </c>
      <c r="D6" s="2"/>
      <c r="E6" s="24" t="s">
        <v>31</v>
      </c>
      <c r="F6" s="15">
        <v>12</v>
      </c>
      <c r="G6" s="4"/>
      <c r="H6" s="52" t="s">
        <v>35</v>
      </c>
      <c r="I6" s="47" t="s">
        <v>49</v>
      </c>
      <c r="J6" s="48" t="s">
        <v>45</v>
      </c>
    </row>
    <row r="7" spans="2:13" ht="25.5" customHeight="1" thickBot="1" x14ac:dyDescent="0.4">
      <c r="B7" s="25" t="s">
        <v>14</v>
      </c>
      <c r="C7" s="16" t="s">
        <v>21</v>
      </c>
      <c r="D7" s="5"/>
      <c r="E7" s="25" t="s">
        <v>14</v>
      </c>
      <c r="F7" s="17" t="s">
        <v>21</v>
      </c>
      <c r="G7" s="4"/>
      <c r="H7" s="53" t="s">
        <v>41</v>
      </c>
      <c r="I7" s="49" t="s">
        <v>43</v>
      </c>
      <c r="J7" s="50" t="s">
        <v>47</v>
      </c>
    </row>
    <row r="8" spans="2:13" ht="25.5" customHeight="1" thickBot="1" x14ac:dyDescent="0.4">
      <c r="B8" s="24" t="s">
        <v>6</v>
      </c>
      <c r="C8" s="27">
        <v>0.17499999999999999</v>
      </c>
      <c r="D8" s="2"/>
      <c r="E8" s="24" t="s">
        <v>6</v>
      </c>
      <c r="F8" s="27">
        <v>0.16</v>
      </c>
      <c r="G8" s="4"/>
    </row>
    <row r="9" spans="2:13" ht="19.5" customHeight="1" thickBot="1" x14ac:dyDescent="0.35">
      <c r="B9" s="113" t="s">
        <v>7</v>
      </c>
      <c r="C9" s="113"/>
      <c r="D9" s="2"/>
      <c r="E9" s="113" t="s">
        <v>7</v>
      </c>
      <c r="F9" s="113"/>
      <c r="G9" s="2"/>
      <c r="H9" s="26" t="s">
        <v>27</v>
      </c>
      <c r="I9" s="26"/>
      <c r="J9" s="26" t="s">
        <v>44</v>
      </c>
    </row>
    <row r="10" spans="2:13" ht="24.75" customHeight="1" x14ac:dyDescent="0.35">
      <c r="B10" s="18" t="s">
        <v>52</v>
      </c>
      <c r="C10" s="6">
        <f>IF(PLAT="BRIQ",+C5*C8*0.2*C6/12,IF(PLAT="INVERSPOT",+C5*C8*0.2*C6/12,IF(PLAT="M2CROWD",+C5*0.0145*C6/12,IF(PLAT="PM2",+C5*C8*0.2*C6/12,IF(PLAT="EXPANSIVE",+C5*C8*0.2*C6/12)))))</f>
        <v>145</v>
      </c>
      <c r="D10" s="2"/>
      <c r="E10" s="18" t="s">
        <v>52</v>
      </c>
      <c r="F10" s="6">
        <f>IF(PLAT2="BRIQ",+F5*F8*0.2*F6/12,IF(PLAT2="INVERSPOT",+F5*F8*0.2*F6/12,IF(PLAT2="M2CROWD",+F5*0.0145*F6/12,IF(PLAT2="PM2",+F5*F8*0.2*F6/12,IF(PLAT2="EXPANSIVE",+F5*F8*0.2*F6/12)))))</f>
        <v>320</v>
      </c>
      <c r="G10" s="4"/>
      <c r="H10" s="37" t="s">
        <v>40</v>
      </c>
      <c r="I10" s="37"/>
      <c r="J10" s="106" t="s">
        <v>23</v>
      </c>
    </row>
    <row r="11" spans="2:13" ht="24.75" customHeight="1" thickBot="1" x14ac:dyDescent="0.4">
      <c r="B11" s="19" t="s">
        <v>30</v>
      </c>
      <c r="C11" s="7">
        <f>IF(PLAT="BRIQ",+(C5*(1+C8)*0.01)*1.16,IF(PLAT="INVERSPOT",0,IF(PLAT="M2CROWD",0,IF(PLAT="EXPANSIVE",0,IF(PLAT="PM2",+(C5*(1+C8)*0.005))))))</f>
        <v>0</v>
      </c>
      <c r="D11" s="2"/>
      <c r="E11" s="19" t="s">
        <v>30</v>
      </c>
      <c r="F11" s="7">
        <f>IF(PLAT2="BRIQ",+(F5*(1+F8)*0.01)*1.16,IF(PLAT2="INVERSPOT",0,IF(PLAT2="M2CROWD",0,IF(PLAT2="EXPANSIVE",0,IF(PLAT2="PM2",+(F5*(1+F8)*0.005))))))</f>
        <v>134.56</v>
      </c>
      <c r="G11" s="4"/>
      <c r="H11" s="37" t="s">
        <v>38</v>
      </c>
      <c r="I11" s="37"/>
      <c r="J11" s="107"/>
    </row>
    <row r="12" spans="2:13" ht="19.5" customHeight="1" thickBot="1" x14ac:dyDescent="0.35">
      <c r="B12" s="113" t="s">
        <v>8</v>
      </c>
      <c r="C12" s="113"/>
      <c r="D12" s="2"/>
      <c r="E12" s="113" t="s">
        <v>8</v>
      </c>
      <c r="F12" s="113"/>
      <c r="G12" s="2"/>
      <c r="H12" s="37" t="s">
        <v>39</v>
      </c>
      <c r="I12" s="37"/>
      <c r="J12" s="39"/>
    </row>
    <row r="13" spans="2:13" ht="24.75" customHeight="1" thickTop="1" thickBot="1" x14ac:dyDescent="0.4">
      <c r="B13" s="20" t="s">
        <v>51</v>
      </c>
      <c r="C13" s="8">
        <f>+(C5*(1+(C8*C6/12))-C10-C11)</f>
        <v>11605</v>
      </c>
      <c r="D13" s="2"/>
      <c r="E13" s="20" t="s">
        <v>51</v>
      </c>
      <c r="F13" s="8">
        <f>+(F5*(1+(F8*F6/12))-F10-F11)</f>
        <v>11145.44</v>
      </c>
      <c r="G13" s="4"/>
      <c r="H13" s="43"/>
      <c r="I13" s="43"/>
    </row>
    <row r="14" spans="2:13" ht="24.75" customHeight="1" thickTop="1" thickBot="1" x14ac:dyDescent="0.4">
      <c r="B14" s="21" t="s">
        <v>9</v>
      </c>
      <c r="C14" s="9">
        <f>(C13-C5)/C5*12/C6</f>
        <v>0.1605</v>
      </c>
      <c r="D14" s="2"/>
      <c r="E14" s="21" t="s">
        <v>9</v>
      </c>
      <c r="F14" s="9">
        <f>(F13-F5)/F5*12/F6</f>
        <v>0.11454400000000005</v>
      </c>
      <c r="G14" s="4"/>
      <c r="H14" s="105" t="s">
        <v>58</v>
      </c>
      <c r="I14" s="105"/>
      <c r="L14" s="30">
        <v>1</v>
      </c>
      <c r="M14" s="31" t="s">
        <v>2</v>
      </c>
    </row>
    <row r="15" spans="2:13" ht="15" thickTop="1" x14ac:dyDescent="0.3">
      <c r="B15" s="113" t="s">
        <v>12</v>
      </c>
      <c r="C15" s="113"/>
      <c r="D15" s="2"/>
      <c r="E15" s="113" t="s">
        <v>12</v>
      </c>
      <c r="F15" s="113"/>
      <c r="G15" s="2"/>
      <c r="H15" s="105"/>
      <c r="I15" s="105"/>
      <c r="L15" s="32">
        <v>2</v>
      </c>
      <c r="M15" s="33" t="s">
        <v>3</v>
      </c>
    </row>
    <row r="16" spans="2:13" ht="18.75" customHeight="1" thickBot="1" x14ac:dyDescent="0.35">
      <c r="B16" s="22" t="s">
        <v>32</v>
      </c>
      <c r="C16" s="10">
        <f>-1+((C5*(1+(C14*C6/12)))/C5)^(12/C6)</f>
        <v>0.16050000000000009</v>
      </c>
      <c r="D16" s="5"/>
      <c r="E16" s="22" t="s">
        <v>32</v>
      </c>
      <c r="F16" s="10">
        <f>-1+((F5*(1+(F14*F6/12)))/F5)^(12/F6)</f>
        <v>0.11454399999999998</v>
      </c>
      <c r="G16" s="2"/>
      <c r="H16" s="2"/>
      <c r="I16" s="2"/>
      <c r="L16" s="32">
        <v>3</v>
      </c>
      <c r="M16" s="33" t="s">
        <v>4</v>
      </c>
    </row>
    <row r="17" spans="2:13" ht="18.75" customHeight="1" thickTop="1" thickBot="1" x14ac:dyDescent="0.4">
      <c r="B17" s="22" t="s">
        <v>15</v>
      </c>
      <c r="C17" s="11" t="str">
        <f>IF(PAGOS="ÚNICO","VENCIMIENTO", IF(PAGOS="SEMESTRAL",2,IF(PAGOS="CUATRIMESTRAL",3,IF(PAGOS="TRIMESTRAL",4,IF(PAGOS="BIMENSUAL",6,IF(PAGOS="MENSUAL",12))))))</f>
        <v>VENCIMIENTO</v>
      </c>
      <c r="D17" s="3"/>
      <c r="E17" s="22" t="s">
        <v>15</v>
      </c>
      <c r="F17" s="11" t="str">
        <f>IF(PA="ÚNICO","VENCIMIENTO", IF(PA="SEMESTRAL",2,IF(PA="CUATRIMESTRAL",3,IF(PA="TRIMESTRAL",4,IF(PA="BIMENSUAL",6,IF(PA="MENSUAL",12))))))</f>
        <v>VENCIMIENTO</v>
      </c>
      <c r="G17" s="2"/>
      <c r="H17" s="110" t="s">
        <v>22</v>
      </c>
      <c r="I17" s="111"/>
      <c r="L17" s="32">
        <v>4</v>
      </c>
      <c r="M17" s="33" t="s">
        <v>33</v>
      </c>
    </row>
    <row r="18" spans="2:13" ht="19.5" customHeight="1" thickTop="1" thickBot="1" x14ac:dyDescent="0.5">
      <c r="B18" s="44" t="s">
        <v>10</v>
      </c>
      <c r="C18" s="45">
        <f>+IF(PAGOS="ÚNICO",+C16,((1+(C16/C17))^C17)-1)</f>
        <v>0.16050000000000009</v>
      </c>
      <c r="D18" s="4"/>
      <c r="E18" s="46" t="s">
        <v>10</v>
      </c>
      <c r="F18" s="45">
        <f>+IF(PA="ÚNICO",+F16,((1+(F16/F17))^F17)-1)</f>
        <v>0.11454399999999998</v>
      </c>
      <c r="G18" s="2"/>
      <c r="H18" s="108" t="str">
        <f>+IF(C18&gt;F18,C4,IF(F18&gt;C18,F4,IF(C18=F18,"IGUALES")))</f>
        <v>VITTA CUAHUTÉMOC</v>
      </c>
      <c r="I18" s="109"/>
      <c r="L18" s="34">
        <v>5</v>
      </c>
      <c r="M18" s="35" t="s">
        <v>34</v>
      </c>
    </row>
    <row r="19" spans="2:13" ht="25.5" customHeight="1" thickTop="1" thickBot="1" x14ac:dyDescent="0.4">
      <c r="B19" s="103" t="s">
        <v>28</v>
      </c>
      <c r="C19" s="104"/>
      <c r="D19" s="38"/>
      <c r="E19" s="103" t="s">
        <v>29</v>
      </c>
      <c r="F19" s="104"/>
      <c r="G19" s="4"/>
      <c r="L19" s="36"/>
      <c r="M19" s="36"/>
    </row>
    <row r="20" spans="2:13" s="29" customFormat="1" ht="26.25" customHeight="1" thickTop="1" x14ac:dyDescent="0.35">
      <c r="B20"/>
      <c r="C20"/>
      <c r="D20" s="1"/>
      <c r="E20"/>
      <c r="F20"/>
      <c r="G20" s="1"/>
      <c r="H20" s="1"/>
      <c r="I20" s="1"/>
      <c r="J20" s="28"/>
      <c r="K20" s="28"/>
      <c r="L20" s="30">
        <v>1</v>
      </c>
      <c r="M20" s="31" t="s">
        <v>21</v>
      </c>
    </row>
    <row r="21" spans="2:13" x14ac:dyDescent="0.3">
      <c r="L21" s="32">
        <v>2</v>
      </c>
      <c r="M21" s="33" t="s">
        <v>16</v>
      </c>
    </row>
    <row r="22" spans="2:13" x14ac:dyDescent="0.3">
      <c r="L22" s="32">
        <v>3</v>
      </c>
      <c r="M22" s="33" t="s">
        <v>17</v>
      </c>
    </row>
    <row r="23" spans="2:13" x14ac:dyDescent="0.3">
      <c r="L23" s="32">
        <v>4</v>
      </c>
      <c r="M23" s="33" t="s">
        <v>18</v>
      </c>
    </row>
    <row r="24" spans="2:13" x14ac:dyDescent="0.3">
      <c r="L24" s="32">
        <v>5</v>
      </c>
      <c r="M24" s="33" t="s">
        <v>19</v>
      </c>
    </row>
    <row r="25" spans="2:13" ht="15" thickBot="1" x14ac:dyDescent="0.35">
      <c r="L25" s="34">
        <v>6</v>
      </c>
      <c r="M25" s="35" t="s">
        <v>20</v>
      </c>
    </row>
    <row r="26" spans="2:13" ht="15" thickTop="1" x14ac:dyDescent="0.3"/>
  </sheetData>
  <sheetProtection algorithmName="SHA-512" hashValue="p91e4xFbJyRalOdzNx18JablCQBufnltWCSv45QEZ28Cf+JlP6UjzubFSTG4L6S69HNSgvV1o+AJ3bBGug488g==" saltValue="ut1FhwT4RO6GBKQ2+t6d5Q==" spinCount="100000" sheet="1" objects="1" scenarios="1"/>
  <mergeCells count="14">
    <mergeCell ref="B2:C2"/>
    <mergeCell ref="B9:C9"/>
    <mergeCell ref="B12:C12"/>
    <mergeCell ref="B15:C15"/>
    <mergeCell ref="E2:F2"/>
    <mergeCell ref="E9:F9"/>
    <mergeCell ref="E12:F12"/>
    <mergeCell ref="E15:F15"/>
    <mergeCell ref="B19:C19"/>
    <mergeCell ref="E19:F19"/>
    <mergeCell ref="H14:I15"/>
    <mergeCell ref="J10:J11"/>
    <mergeCell ref="H18:I18"/>
    <mergeCell ref="H17:I17"/>
  </mergeCells>
  <phoneticPr fontId="0" type="noConversion"/>
  <dataValidations count="2">
    <dataValidation type="list" allowBlank="1" showInputMessage="1" showErrorMessage="1" sqref="C3 F3" xr:uid="{00000000-0002-0000-0000-000000000000}">
      <formula1>PLATAFORMAS</formula1>
    </dataValidation>
    <dataValidation type="list" allowBlank="1" showInputMessage="1" showErrorMessage="1" sqref="C7 F7" xr:uid="{00000000-0002-0000-0000-000001000000}">
      <formula1>PERIODICIDAD</formula1>
    </dataValidation>
  </dataValidations>
  <hyperlinks>
    <hyperlink ref="H3" r:id="rId1" xr:uid="{00000000-0004-0000-0000-000000000000}"/>
    <hyperlink ref="H4" r:id="rId2" xr:uid="{00000000-0004-0000-0000-000001000000}"/>
    <hyperlink ref="H5" r:id="rId3" xr:uid="{00000000-0004-0000-0000-000002000000}"/>
    <hyperlink ref="H10" r:id="rId4" xr:uid="{00000000-0004-0000-0000-000003000000}"/>
    <hyperlink ref="H11" r:id="rId5" xr:uid="{00000000-0004-0000-0000-000004000000}"/>
    <hyperlink ref="H12" r:id="rId6" xr:uid="{00000000-0004-0000-0000-000005000000}"/>
    <hyperlink ref="H7" r:id="rId7" display="PM2 (PLATAFORMA METROS CUADRADOS):" xr:uid="{00000000-0004-0000-0000-000006000000}"/>
    <hyperlink ref="B19" r:id="rId8" xr:uid="{00000000-0004-0000-0000-000007000000}"/>
    <hyperlink ref="E19" r:id="rId9" xr:uid="{00000000-0004-0000-0000-000008000000}"/>
    <hyperlink ref="H6" r:id="rId10" xr:uid="{00000000-0004-0000-0000-000009000000}"/>
  </hyperlinks>
  <pageMargins left="0.7" right="0.7" top="0.75" bottom="0.75" header="0.3" footer="0.3"/>
  <pageSetup orientation="portrait" horizontalDpi="4294967294" verticalDpi="4294967294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AB903-1A89-4B72-8D95-377316631833}">
  <dimension ref="B1:G14"/>
  <sheetViews>
    <sheetView showGridLines="0" zoomScaleNormal="100" workbookViewId="0">
      <selection activeCell="K8" sqref="K8"/>
    </sheetView>
  </sheetViews>
  <sheetFormatPr baseColWidth="10" defaultRowHeight="14.4" x14ac:dyDescent="0.3"/>
  <cols>
    <col min="2" max="2" width="25.6640625" customWidth="1"/>
    <col min="3" max="4" width="24" customWidth="1"/>
    <col min="5" max="5" width="25.6640625" customWidth="1"/>
    <col min="6" max="7" width="24" customWidth="1"/>
  </cols>
  <sheetData>
    <row r="1" spans="2:7" x14ac:dyDescent="0.3">
      <c r="B1" s="117"/>
      <c r="C1" s="117"/>
      <c r="D1" s="117"/>
      <c r="E1" s="117"/>
      <c r="F1" s="117"/>
      <c r="G1" s="117"/>
    </row>
    <row r="2" spans="2:7" ht="25.2" thickBot="1" x14ac:dyDescent="0.35">
      <c r="B2" s="116" t="s">
        <v>81</v>
      </c>
      <c r="C2" s="116"/>
      <c r="D2" s="116"/>
      <c r="E2" s="116"/>
      <c r="F2" s="116"/>
      <c r="G2" s="116"/>
    </row>
    <row r="3" spans="2:7" s="102" customFormat="1" ht="2.4" customHeight="1" thickTop="1" thickBot="1" x14ac:dyDescent="0.35">
      <c r="B3" s="101"/>
      <c r="C3" s="101"/>
      <c r="D3" s="101"/>
      <c r="E3" s="101"/>
      <c r="F3" s="101"/>
      <c r="G3" s="101"/>
    </row>
    <row r="4" spans="2:7" ht="41.4" customHeight="1" thickTop="1" thickBot="1" x14ac:dyDescent="0.35">
      <c r="B4" s="74" t="s">
        <v>1</v>
      </c>
      <c r="C4" s="75" t="s">
        <v>59</v>
      </c>
      <c r="D4" s="75" t="s">
        <v>65</v>
      </c>
      <c r="E4" s="75" t="s">
        <v>82</v>
      </c>
      <c r="F4" s="76" t="s">
        <v>71</v>
      </c>
      <c r="G4" s="77" t="s">
        <v>77</v>
      </c>
    </row>
    <row r="5" spans="2:7" s="81" customFormat="1" ht="2.4" customHeight="1" thickTop="1" thickBot="1" x14ac:dyDescent="0.35">
      <c r="B5" s="82"/>
      <c r="C5" s="82"/>
      <c r="D5" s="82"/>
      <c r="E5" s="82"/>
      <c r="F5" s="83"/>
      <c r="G5" s="54"/>
    </row>
    <row r="6" spans="2:7" ht="47.4" customHeight="1" thickTop="1" x14ac:dyDescent="0.3">
      <c r="B6" s="94"/>
      <c r="C6" s="61" t="s">
        <v>62</v>
      </c>
      <c r="D6" s="62" t="s">
        <v>79</v>
      </c>
      <c r="E6" s="63" t="s">
        <v>66</v>
      </c>
      <c r="F6" s="64" t="s">
        <v>84</v>
      </c>
      <c r="G6" s="65" t="s">
        <v>74</v>
      </c>
    </row>
    <row r="7" spans="2:7" ht="47.4" customHeight="1" x14ac:dyDescent="0.3">
      <c r="B7" s="95"/>
      <c r="C7" s="66" t="s">
        <v>62</v>
      </c>
      <c r="D7" s="67" t="s">
        <v>79</v>
      </c>
      <c r="E7" s="68" t="s">
        <v>67</v>
      </c>
      <c r="F7" s="69" t="s">
        <v>72</v>
      </c>
      <c r="G7" s="70" t="s">
        <v>73</v>
      </c>
    </row>
    <row r="8" spans="2:7" ht="47.4" customHeight="1" x14ac:dyDescent="0.3">
      <c r="B8" s="96"/>
      <c r="C8" s="71" t="s">
        <v>60</v>
      </c>
      <c r="D8" s="72">
        <v>5000</v>
      </c>
      <c r="E8" s="73" t="s">
        <v>66</v>
      </c>
      <c r="F8" s="69" t="s">
        <v>72</v>
      </c>
      <c r="G8" s="70" t="s">
        <v>73</v>
      </c>
    </row>
    <row r="9" spans="2:7" ht="47.4" customHeight="1" x14ac:dyDescent="0.3">
      <c r="B9" s="95"/>
      <c r="C9" s="66" t="s">
        <v>61</v>
      </c>
      <c r="D9" s="67" t="s">
        <v>80</v>
      </c>
      <c r="E9" s="68" t="s">
        <v>66</v>
      </c>
      <c r="F9" s="69" t="s">
        <v>72</v>
      </c>
      <c r="G9" s="70" t="s">
        <v>75</v>
      </c>
    </row>
    <row r="10" spans="2:7" ht="47.4" customHeight="1" thickBot="1" x14ac:dyDescent="0.35">
      <c r="B10" s="97"/>
      <c r="C10" s="84" t="s">
        <v>63</v>
      </c>
      <c r="D10" s="85">
        <v>100</v>
      </c>
      <c r="E10" s="86" t="s">
        <v>68</v>
      </c>
      <c r="F10" s="87" t="s">
        <v>72</v>
      </c>
      <c r="G10" s="88" t="s">
        <v>76</v>
      </c>
    </row>
    <row r="11" spans="2:7" s="81" customFormat="1" ht="2.4" customHeight="1" thickTop="1" thickBot="1" x14ac:dyDescent="0.35">
      <c r="B11" s="98"/>
      <c r="C11" s="78"/>
      <c r="D11" s="79"/>
      <c r="E11" s="80"/>
      <c r="F11" s="55"/>
      <c r="G11" s="55"/>
    </row>
    <row r="12" spans="2:7" ht="47.4" customHeight="1" thickTop="1" x14ac:dyDescent="0.3">
      <c r="B12" s="99"/>
      <c r="C12" s="89" t="s">
        <v>64</v>
      </c>
      <c r="D12" s="90">
        <v>20000</v>
      </c>
      <c r="E12" s="91" t="s">
        <v>69</v>
      </c>
      <c r="F12" s="92" t="s">
        <v>70</v>
      </c>
      <c r="G12" s="93" t="s">
        <v>83</v>
      </c>
    </row>
    <row r="13" spans="2:7" ht="47.4" customHeight="1" thickBot="1" x14ac:dyDescent="0.35">
      <c r="B13" s="100"/>
      <c r="C13" s="56" t="s">
        <v>64</v>
      </c>
      <c r="D13" s="57">
        <v>1000</v>
      </c>
      <c r="E13" s="58" t="s">
        <v>66</v>
      </c>
      <c r="F13" s="59" t="s">
        <v>70</v>
      </c>
      <c r="G13" s="60" t="s">
        <v>78</v>
      </c>
    </row>
    <row r="14" spans="2:7" ht="15" thickTop="1" x14ac:dyDescent="0.3">
      <c r="B14" s="114" t="s">
        <v>28</v>
      </c>
      <c r="C14" s="115"/>
      <c r="D14" s="115"/>
      <c r="E14" s="115"/>
      <c r="F14" s="115"/>
      <c r="G14" s="115"/>
    </row>
  </sheetData>
  <mergeCells count="3">
    <mergeCell ref="B14:G14"/>
    <mergeCell ref="B2:G2"/>
    <mergeCell ref="B1:G1"/>
  </mergeCells>
  <hyperlinks>
    <hyperlink ref="B14" r:id="rId1" xr:uid="{0491A07C-49F9-4937-B21D-5AC583B4FB6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COMPARAR PROYECTOS</vt:lpstr>
      <vt:lpstr>Hoja1</vt:lpstr>
      <vt:lpstr>PA</vt:lpstr>
      <vt:lpstr>PAGO</vt:lpstr>
      <vt:lpstr>PAGOS</vt:lpstr>
      <vt:lpstr>PAGOSS</vt:lpstr>
      <vt:lpstr>PERIODICIDAD</vt:lpstr>
      <vt:lpstr>PLAT</vt:lpstr>
      <vt:lpstr>PLAT2</vt:lpstr>
      <vt:lpstr>PLATAFORMAS</vt:lpstr>
      <vt:lpstr>PRE</vt:lpstr>
      <vt:lpstr>SEGPAGO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Durán</dc:creator>
  <cp:lastModifiedBy>ALEJANDRO LARA</cp:lastModifiedBy>
  <cp:lastPrinted>2019-10-16T17:17:07Z</cp:lastPrinted>
  <dcterms:created xsi:type="dcterms:W3CDTF">2012-07-21T20:49:06Z</dcterms:created>
  <dcterms:modified xsi:type="dcterms:W3CDTF">2020-01-21T22:05:39Z</dcterms:modified>
</cp:coreProperties>
</file>