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ale_l\Desktop\"/>
    </mc:Choice>
  </mc:AlternateContent>
  <xr:revisionPtr revIDLastSave="0" documentId="8_{B43C1CF1-3512-4792-B547-2590F3A9364F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1" l="1"/>
  <c r="I27" i="1"/>
  <c r="J25" i="1"/>
  <c r="J26" i="1"/>
  <c r="J27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4" i="1"/>
  <c r="C3" i="1" l="1"/>
  <c r="M8" i="1" l="1"/>
  <c r="F4" i="1" s="1"/>
  <c r="G4" i="1" s="1"/>
  <c r="M7" i="1"/>
  <c r="M9" i="1" s="1"/>
  <c r="M10" i="1" s="1"/>
  <c r="I25" i="1" l="1"/>
  <c r="I6" i="1"/>
  <c r="I10" i="1"/>
  <c r="I14" i="1"/>
  <c r="I22" i="1"/>
  <c r="I7" i="1"/>
  <c r="I15" i="1"/>
  <c r="I19" i="1"/>
  <c r="I23" i="1"/>
  <c r="I8" i="1"/>
  <c r="I12" i="1"/>
  <c r="I20" i="1"/>
  <c r="I24" i="1"/>
  <c r="I13" i="1"/>
  <c r="I17" i="1"/>
  <c r="I16" i="1"/>
  <c r="I4" i="1"/>
  <c r="I11" i="1"/>
  <c r="I9" i="1"/>
  <c r="I18" i="1"/>
  <c r="I5" i="1"/>
  <c r="I21" i="1"/>
  <c r="E4" i="1"/>
  <c r="C4" i="1" l="1"/>
  <c r="D4" i="1"/>
  <c r="F5" i="1" l="1"/>
  <c r="G5" i="1" l="1"/>
  <c r="E5" i="1" s="1"/>
  <c r="C5" i="1" s="1"/>
  <c r="D5" i="1" l="1"/>
  <c r="F6" i="1" l="1"/>
  <c r="G6" i="1" l="1"/>
  <c r="E6" i="1" s="1"/>
  <c r="C6" i="1" s="1"/>
  <c r="D6" i="1" l="1"/>
  <c r="F7" i="1" l="1"/>
  <c r="G7" i="1" l="1"/>
  <c r="E7" i="1" s="1"/>
  <c r="C7" i="1" s="1"/>
  <c r="D7" i="1" l="1"/>
  <c r="F8" i="1" l="1"/>
  <c r="G8" i="1" l="1"/>
  <c r="E8" i="1" s="1"/>
  <c r="C8" i="1" s="1"/>
  <c r="D8" i="1" l="1"/>
  <c r="F9" i="1" l="1"/>
  <c r="G9" i="1" l="1"/>
  <c r="E9" i="1" s="1"/>
  <c r="C9" i="1" s="1"/>
  <c r="D9" i="1" l="1"/>
  <c r="F10" i="1" l="1"/>
  <c r="G10" i="1" l="1"/>
  <c r="E10" i="1" s="1"/>
  <c r="C10" i="1" s="1"/>
  <c r="D10" i="1" l="1"/>
  <c r="F11" i="1" l="1"/>
  <c r="G11" i="1" l="1"/>
  <c r="E11" i="1" s="1"/>
  <c r="C11" i="1" s="1"/>
  <c r="D11" i="1" l="1"/>
  <c r="F12" i="1" l="1"/>
  <c r="G12" i="1" l="1"/>
  <c r="E12" i="1" s="1"/>
  <c r="C12" i="1" s="1"/>
  <c r="D12" i="1" l="1"/>
  <c r="F13" i="1" l="1"/>
  <c r="G13" i="1" l="1"/>
  <c r="E13" i="1" s="1"/>
  <c r="C13" i="1" s="1"/>
  <c r="D13" i="1" l="1"/>
  <c r="F14" i="1" l="1"/>
  <c r="G14" i="1" l="1"/>
  <c r="E14" i="1" s="1"/>
  <c r="C14" i="1" s="1"/>
  <c r="D14" i="1" l="1"/>
  <c r="F15" i="1" l="1"/>
  <c r="G15" i="1" l="1"/>
  <c r="E15" i="1" s="1"/>
  <c r="C15" i="1" s="1"/>
  <c r="D15" i="1" l="1"/>
  <c r="F16" i="1" l="1"/>
  <c r="G16" i="1" l="1"/>
  <c r="E16" i="1" s="1"/>
  <c r="C16" i="1" s="1"/>
  <c r="D16" i="1" l="1"/>
  <c r="F17" i="1" l="1"/>
  <c r="G17" i="1" l="1"/>
  <c r="E17" i="1" s="1"/>
  <c r="C17" i="1" s="1"/>
  <c r="D17" i="1" l="1"/>
  <c r="F18" i="1" l="1"/>
  <c r="G18" i="1" l="1"/>
  <c r="E18" i="1" s="1"/>
  <c r="C18" i="1" s="1"/>
  <c r="D18" i="1" l="1"/>
  <c r="F19" i="1" l="1"/>
  <c r="G19" i="1" l="1"/>
  <c r="E19" i="1" s="1"/>
  <c r="C19" i="1" s="1"/>
  <c r="D19" i="1" l="1"/>
  <c r="F20" i="1" l="1"/>
  <c r="G20" i="1" l="1"/>
  <c r="E20" i="1" s="1"/>
  <c r="C20" i="1" s="1"/>
  <c r="D20" i="1" l="1"/>
  <c r="F21" i="1" l="1"/>
  <c r="G21" i="1" l="1"/>
  <c r="E21" i="1" s="1"/>
  <c r="C21" i="1" s="1"/>
  <c r="D21" i="1" l="1"/>
  <c r="F22" i="1" l="1"/>
  <c r="G22" i="1" l="1"/>
  <c r="E22" i="1" s="1"/>
  <c r="C22" i="1" s="1"/>
  <c r="D22" i="1" l="1"/>
  <c r="F23" i="1" l="1"/>
  <c r="G23" i="1" l="1"/>
  <c r="E23" i="1" s="1"/>
  <c r="C23" i="1" s="1"/>
  <c r="D23" i="1" l="1"/>
  <c r="F24" i="1" l="1"/>
  <c r="G24" i="1" l="1"/>
  <c r="E24" i="1" s="1"/>
  <c r="C24" i="1" s="1"/>
  <c r="D24" i="1" l="1"/>
  <c r="F25" i="1" l="1"/>
  <c r="G25" i="1" l="1"/>
  <c r="E25" i="1" s="1"/>
  <c r="C25" i="1" s="1"/>
  <c r="D25" i="1" l="1"/>
  <c r="F26" i="1" l="1"/>
  <c r="G26" i="1" l="1"/>
  <c r="E26" i="1" s="1"/>
  <c r="C26" i="1" s="1"/>
  <c r="D26" i="1" l="1"/>
  <c r="F27" i="1" l="1"/>
  <c r="G27" i="1" l="1"/>
  <c r="E27" i="1" s="1"/>
  <c r="C27" i="1" s="1"/>
  <c r="D27" i="1" l="1"/>
  <c r="F28" i="1" l="1"/>
  <c r="G28" i="1" l="1"/>
  <c r="E28" i="1" s="1"/>
  <c r="C28" i="1" s="1"/>
  <c r="D28" i="1" l="1"/>
  <c r="F29" i="1" l="1"/>
  <c r="G29" i="1" l="1"/>
  <c r="E29" i="1" s="1"/>
  <c r="C29" i="1" s="1"/>
  <c r="D29" i="1" l="1"/>
  <c r="F30" i="1" l="1"/>
  <c r="G30" i="1" l="1"/>
  <c r="E30" i="1" s="1"/>
  <c r="C30" i="1" s="1"/>
  <c r="D30" i="1" l="1"/>
  <c r="F31" i="1" l="1"/>
  <c r="G31" i="1" l="1"/>
  <c r="E31" i="1" s="1"/>
  <c r="C31" i="1" s="1"/>
  <c r="D31" i="1" l="1"/>
  <c r="F32" i="1" l="1"/>
  <c r="G32" i="1" l="1"/>
  <c r="E32" i="1" s="1"/>
  <c r="C32" i="1" s="1"/>
  <c r="D32" i="1" l="1"/>
  <c r="F33" i="1" l="1"/>
  <c r="G33" i="1" l="1"/>
  <c r="E33" i="1" s="1"/>
  <c r="C33" i="1" s="1"/>
  <c r="D33" i="1" l="1"/>
  <c r="F34" i="1" l="1"/>
  <c r="G34" i="1" l="1"/>
  <c r="E34" i="1" s="1"/>
  <c r="C34" i="1" s="1"/>
  <c r="D34" i="1" l="1"/>
  <c r="F35" i="1" l="1"/>
  <c r="G35" i="1" l="1"/>
  <c r="E35" i="1" s="1"/>
  <c r="C35" i="1" s="1"/>
  <c r="D35" i="1" l="1"/>
  <c r="F36" i="1" l="1"/>
  <c r="G36" i="1" l="1"/>
  <c r="E36" i="1" s="1"/>
  <c r="C36" i="1" s="1"/>
  <c r="D36" i="1" l="1"/>
  <c r="F37" i="1" l="1"/>
  <c r="G37" i="1" l="1"/>
  <c r="E37" i="1" s="1"/>
  <c r="C37" i="1" s="1"/>
  <c r="D37" i="1" l="1"/>
  <c r="F38" i="1" l="1"/>
  <c r="G38" i="1" l="1"/>
  <c r="E38" i="1" s="1"/>
  <c r="C38" i="1" s="1"/>
  <c r="D38" i="1" l="1"/>
  <c r="F39" i="1" l="1"/>
  <c r="G39" i="1" l="1"/>
  <c r="E39" i="1" s="1"/>
  <c r="C39" i="1" s="1"/>
  <c r="D39" i="1" l="1"/>
</calcChain>
</file>

<file path=xl/sharedStrings.xml><?xml version="1.0" encoding="utf-8"?>
<sst xmlns="http://schemas.openxmlformats.org/spreadsheetml/2006/main" count="19" uniqueCount="19">
  <si>
    <t>Saldo insoluto</t>
  </si>
  <si>
    <t>IVA</t>
  </si>
  <si>
    <t>Tasa anual</t>
  </si>
  <si>
    <t>Tasa anual C/ IVA</t>
  </si>
  <si>
    <t>Tasa mensual S/ IVA</t>
  </si>
  <si>
    <t>Tasa mensual C/ IVA</t>
  </si>
  <si>
    <t>Pago mensual</t>
  </si>
  <si>
    <t>Plazo (Meses)</t>
  </si>
  <si>
    <t>Monto solicitado</t>
  </si>
  <si>
    <t>Plazo del prétamo</t>
  </si>
  <si>
    <t>Pago REAL mensual</t>
  </si>
  <si>
    <t>Pago OBLIGATORIO mensual</t>
  </si>
  <si>
    <t>Pago de Capital</t>
  </si>
  <si>
    <t xml:space="preserve">Pago de intereses </t>
  </si>
  <si>
    <t>Aportación extra de capital</t>
  </si>
  <si>
    <t>YOTEPRESTO: CONSOLIDAR DEUDA</t>
  </si>
  <si>
    <t>INGRESAR DATOS:</t>
  </si>
  <si>
    <t>NO MODIFICAR</t>
  </si>
  <si>
    <t>PUEDES HACER UNA SOLICITUD DE CRÉDITO EN EL ENLACE: Recuerda que Yotepresto no te pide ningún pago adelantado.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</si>
</sst>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6AA84F"/>
      <name val="Calibri"/>
      <family val="2"/>
    </font>
    <font>
      <sz val="11"/>
      <color rgb="FF000000"/>
      <name val="Calibri"/>
      <family val="2"/>
    </font>
    <font>
      <sz val="12"/>
      <color indexed="8"/>
      <name val="Arial Unicode MS"/>
      <family val="2"/>
    </font>
    <font>
      <b/>
      <sz val="12"/>
      <color rgb="FF000000"/>
      <name val="Calibri"/>
      <family val="2"/>
    </font>
    <font>
      <b/>
      <sz val="14"/>
      <color rgb="FF002060"/>
      <name val="Calibri"/>
      <family val="2"/>
    </font>
    <font>
      <b/>
      <sz val="14"/>
      <color rgb="FF0070C0"/>
      <name val="Calibri"/>
      <family val="2"/>
    </font>
    <font>
      <b/>
      <sz val="13"/>
      <color rgb="FF00206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dotted">
        <color rgb="FF00B050"/>
      </right>
      <top style="medium">
        <color rgb="FF00B050"/>
      </top>
      <bottom style="medium">
        <color rgb="FF00B050"/>
      </bottom>
      <diagonal/>
    </border>
    <border>
      <left style="dotted">
        <color rgb="FF00B050"/>
      </left>
      <right style="dotted">
        <color rgb="FF00B050"/>
      </right>
      <top style="medium">
        <color rgb="FF00B050"/>
      </top>
      <bottom style="medium">
        <color rgb="FF00B050"/>
      </bottom>
      <diagonal/>
    </border>
    <border>
      <left style="dotted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dotted">
        <color rgb="FF00B050"/>
      </right>
      <top style="medium">
        <color rgb="FF00B050"/>
      </top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 style="medium">
        <color rgb="FF00B050"/>
      </top>
      <bottom style="dotted">
        <color rgb="FF00B050"/>
      </bottom>
      <diagonal/>
    </border>
    <border>
      <left style="dotted">
        <color rgb="FF00B050"/>
      </left>
      <right style="medium">
        <color rgb="FF00B050"/>
      </right>
      <top style="medium">
        <color rgb="FF00B050"/>
      </top>
      <bottom style="dotted">
        <color rgb="FF00B050"/>
      </bottom>
      <diagonal/>
    </border>
    <border>
      <left style="medium">
        <color rgb="FF00B050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 style="medium">
        <color rgb="FF00B050"/>
      </right>
      <top style="dotted">
        <color rgb="FF00B050"/>
      </top>
      <bottom style="dotted">
        <color rgb="FF00B050"/>
      </bottom>
      <diagonal/>
    </border>
    <border>
      <left style="medium">
        <color rgb="FF00B050"/>
      </left>
      <right style="dotted">
        <color rgb="FF00B050"/>
      </right>
      <top style="dotted">
        <color rgb="FF00B050"/>
      </top>
      <bottom style="medium">
        <color rgb="FF00B050"/>
      </bottom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 style="medium">
        <color rgb="FF00B050"/>
      </bottom>
      <diagonal/>
    </border>
    <border>
      <left style="dotted">
        <color rgb="FF00B050"/>
      </left>
      <right style="medium">
        <color rgb="FF00B050"/>
      </right>
      <top style="dotted">
        <color rgb="FF00B050"/>
      </top>
      <bottom style="medium">
        <color rgb="FF00B05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dotted">
        <color rgb="FF00B050"/>
      </left>
      <right/>
      <top style="medium">
        <color rgb="FF00B050"/>
      </top>
      <bottom style="medium">
        <color rgb="FF00B050"/>
      </bottom>
      <diagonal/>
    </border>
    <border>
      <left style="dotted">
        <color rgb="FF00B050"/>
      </left>
      <right/>
      <top style="medium">
        <color rgb="FF00B050"/>
      </top>
      <bottom style="dotted">
        <color rgb="FF00B050"/>
      </bottom>
      <diagonal/>
    </border>
    <border>
      <left style="dotted">
        <color rgb="FF00B050"/>
      </left>
      <right/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/>
      <top style="dotted">
        <color rgb="FF00B050"/>
      </top>
      <bottom style="medium">
        <color rgb="FF00B05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0B050"/>
      </left>
      <right/>
      <top style="medium">
        <color rgb="FF00B050"/>
      </top>
      <bottom style="dotted">
        <color rgb="FF00B050"/>
      </bottom>
      <diagonal/>
    </border>
    <border>
      <left style="medium">
        <color rgb="FF00B050"/>
      </left>
      <right/>
      <top style="dotted">
        <color rgb="FF00B050"/>
      </top>
      <bottom style="dotted">
        <color rgb="FF00B050"/>
      </bottom>
      <diagonal/>
    </border>
    <border>
      <left style="medium">
        <color rgb="FF00B050"/>
      </left>
      <right/>
      <top style="dotted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dotted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dotted">
        <color rgb="FF00B050"/>
      </bottom>
      <diagonal/>
    </border>
    <border>
      <left style="medium">
        <color rgb="FF00B050"/>
      </left>
      <right style="medium">
        <color rgb="FF00B050"/>
      </right>
      <top style="dotted">
        <color rgb="FF00B050"/>
      </top>
      <bottom style="dotted">
        <color rgb="FF00B05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FF0000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2" fillId="0" borderId="0" xfId="0" applyFont="1" applyAlignment="1"/>
    <xf numFmtId="8" fontId="0" fillId="0" borderId="0" xfId="0" applyNumberFormat="1" applyFont="1"/>
    <xf numFmtId="3" fontId="2" fillId="0" borderId="0" xfId="0" applyNumberFormat="1" applyFont="1"/>
    <xf numFmtId="10" fontId="2" fillId="0" borderId="0" xfId="0" applyNumberFormat="1" applyFont="1"/>
    <xf numFmtId="10" fontId="0" fillId="0" borderId="0" xfId="0" applyNumberFormat="1" applyFont="1"/>
    <xf numFmtId="2" fontId="0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0" fillId="0" borderId="9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3" fontId="2" fillId="0" borderId="16" xfId="0" applyNumberFormat="1" applyFont="1" applyBorder="1"/>
    <xf numFmtId="0" fontId="3" fillId="0" borderId="17" xfId="0" applyFont="1" applyBorder="1" applyAlignment="1">
      <alignment horizontal="left"/>
    </xf>
    <xf numFmtId="0" fontId="2" fillId="0" borderId="18" xfId="0" applyFont="1" applyBorder="1" applyAlignment="1"/>
    <xf numFmtId="10" fontId="2" fillId="0" borderId="20" xfId="0" applyNumberFormat="1" applyFont="1" applyBorder="1"/>
    <xf numFmtId="0" fontId="4" fillId="0" borderId="0" xfId="0" applyFont="1" applyProtection="1">
      <protection locked="0"/>
    </xf>
    <xf numFmtId="0" fontId="0" fillId="0" borderId="0" xfId="0"/>
    <xf numFmtId="0" fontId="3" fillId="0" borderId="19" xfId="0" applyFont="1" applyBorder="1" applyAlignment="1">
      <alignment horizontal="left"/>
    </xf>
    <xf numFmtId="164" fontId="1" fillId="0" borderId="7" xfId="1" applyNumberFormat="1" applyFont="1" applyBorder="1" applyAlignment="1">
      <alignment horizontal="center" vertical="center" wrapText="1"/>
    </xf>
    <xf numFmtId="164" fontId="1" fillId="2" borderId="8" xfId="1" applyNumberFormat="1" applyFont="1" applyFill="1" applyBorder="1" applyAlignment="1">
      <alignment horizontal="center" vertical="center" wrapText="1"/>
    </xf>
    <xf numFmtId="164" fontId="0" fillId="0" borderId="10" xfId="1" applyNumberFormat="1" applyFont="1" applyBorder="1" applyAlignment="1">
      <alignment horizontal="center"/>
    </xf>
    <xf numFmtId="164" fontId="0" fillId="0" borderId="13" xfId="1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164" fontId="1" fillId="3" borderId="7" xfId="1" applyNumberFormat="1" applyFont="1" applyFill="1" applyBorder="1" applyAlignment="1">
      <alignment horizontal="center" vertical="center" wrapText="1"/>
    </xf>
    <xf numFmtId="164" fontId="0" fillId="3" borderId="10" xfId="1" applyNumberFormat="1" applyFont="1" applyFill="1" applyBorder="1" applyAlignment="1">
      <alignment horizontal="center"/>
    </xf>
    <xf numFmtId="164" fontId="0" fillId="3" borderId="13" xfId="1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164" fontId="1" fillId="0" borderId="22" xfId="1" applyNumberFormat="1" applyFont="1" applyBorder="1" applyAlignment="1">
      <alignment horizontal="center" vertical="center" wrapText="1"/>
    </xf>
    <xf numFmtId="164" fontId="0" fillId="0" borderId="23" xfId="1" applyNumberFormat="1" applyFont="1" applyBorder="1" applyAlignment="1">
      <alignment horizontal="center"/>
    </xf>
    <xf numFmtId="164" fontId="0" fillId="0" borderId="24" xfId="1" applyNumberFormat="1" applyFont="1" applyBorder="1" applyAlignment="1">
      <alignment horizontal="center"/>
    </xf>
    <xf numFmtId="164" fontId="1" fillId="2" borderId="11" xfId="1" applyNumberFormat="1" applyFont="1" applyFill="1" applyBorder="1" applyAlignment="1">
      <alignment horizontal="center"/>
    </xf>
    <xf numFmtId="164" fontId="1" fillId="2" borderId="14" xfId="1" applyNumberFormat="1" applyFont="1" applyFill="1" applyBorder="1" applyAlignment="1">
      <alignment horizontal="center"/>
    </xf>
    <xf numFmtId="164" fontId="1" fillId="0" borderId="27" xfId="1" applyNumberFormat="1" applyFont="1" applyBorder="1" applyAlignment="1">
      <alignment horizontal="center" vertical="center" wrapText="1"/>
    </xf>
    <xf numFmtId="164" fontId="0" fillId="0" borderId="28" xfId="1" applyNumberFormat="1" applyFont="1" applyBorder="1" applyAlignment="1">
      <alignment horizontal="center"/>
    </xf>
    <xf numFmtId="164" fontId="0" fillId="0" borderId="29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0" borderId="31" xfId="1" applyNumberFormat="1" applyFont="1" applyBorder="1" applyAlignment="1">
      <alignment horizontal="center" vertical="center" wrapText="1"/>
    </xf>
    <xf numFmtId="164" fontId="0" fillId="0" borderId="32" xfId="1" applyNumberFormat="1" applyFont="1" applyBorder="1" applyAlignment="1">
      <alignment horizontal="center"/>
    </xf>
    <xf numFmtId="164" fontId="0" fillId="0" borderId="30" xfId="1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0" fillId="0" borderId="33" xfId="0" applyFont="1" applyBorder="1" applyAlignment="1">
      <alignment horizontal="left"/>
    </xf>
    <xf numFmtId="10" fontId="0" fillId="0" borderId="34" xfId="0" applyNumberFormat="1" applyFont="1" applyBorder="1"/>
    <xf numFmtId="0" fontId="0" fillId="0" borderId="35" xfId="0" applyFont="1" applyBorder="1" applyAlignment="1">
      <alignment horizontal="left"/>
    </xf>
    <xf numFmtId="10" fontId="0" fillId="0" borderId="36" xfId="0" applyNumberFormat="1" applyFont="1" applyBorder="1"/>
    <xf numFmtId="0" fontId="0" fillId="0" borderId="37" xfId="0" applyFont="1" applyBorder="1" applyAlignment="1">
      <alignment horizontal="left"/>
    </xf>
    <xf numFmtId="10" fontId="0" fillId="0" borderId="38" xfId="0" applyNumberFormat="1" applyFont="1" applyBorder="1"/>
    <xf numFmtId="0" fontId="5" fillId="2" borderId="25" xfId="0" applyFont="1" applyFill="1" applyBorder="1" applyAlignment="1">
      <alignment horizontal="left"/>
    </xf>
    <xf numFmtId="8" fontId="5" fillId="2" borderId="26" xfId="0" applyNumberFormat="1" applyFont="1" applyFill="1" applyBorder="1"/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2" borderId="0" xfId="0" applyFont="1" applyFill="1" applyAlignment="1">
      <alignment horizontal="center" vertical="center" wrapText="1"/>
    </xf>
    <xf numFmtId="0" fontId="3" fillId="0" borderId="39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0" fillId="0" borderId="4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65A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zoomScaleNormal="100" workbookViewId="0">
      <selection activeCell="I39" sqref="I39"/>
    </sheetView>
  </sheetViews>
  <sheetFormatPr baseColWidth="10" defaultColWidth="15.109375" defaultRowHeight="15" customHeight="1" x14ac:dyDescent="0.3"/>
  <cols>
    <col min="1" max="1" width="2.33203125" customWidth="1"/>
    <col min="2" max="2" width="9.44140625" customWidth="1"/>
    <col min="3" max="3" width="13.5546875" customWidth="1"/>
    <col min="4" max="4" width="17.33203125" customWidth="1"/>
    <col min="5" max="7" width="14.6640625" customWidth="1"/>
    <col min="8" max="8" width="3.109375" customWidth="1"/>
    <col min="9" max="10" width="14.6640625" customWidth="1"/>
    <col min="11" max="11" width="7.77734375" customWidth="1"/>
    <col min="12" max="12" width="19" customWidth="1"/>
    <col min="13" max="16" width="11.21875" customWidth="1"/>
    <col min="17" max="26" width="9.44140625" customWidth="1"/>
  </cols>
  <sheetData>
    <row r="1" spans="1:18" ht="9.6" customHeight="1" thickBot="1" x14ac:dyDescent="0.35"/>
    <row r="2" spans="1:18" ht="34.200000000000003" customHeight="1" thickBot="1" x14ac:dyDescent="0.35">
      <c r="B2" s="8" t="s">
        <v>7</v>
      </c>
      <c r="C2" s="9" t="s">
        <v>0</v>
      </c>
      <c r="D2" s="26" t="s">
        <v>11</v>
      </c>
      <c r="E2" s="9" t="s">
        <v>12</v>
      </c>
      <c r="F2" s="9" t="s">
        <v>13</v>
      </c>
      <c r="G2" s="30" t="s">
        <v>1</v>
      </c>
      <c r="H2" s="39"/>
      <c r="I2" s="7" t="s">
        <v>14</v>
      </c>
      <c r="J2" s="10" t="s">
        <v>10</v>
      </c>
      <c r="L2" s="56" t="s">
        <v>16</v>
      </c>
      <c r="M2" s="57"/>
    </row>
    <row r="3" spans="1:18" ht="15" customHeight="1" x14ac:dyDescent="0.3">
      <c r="B3" s="11">
        <v>0</v>
      </c>
      <c r="C3" s="22">
        <f>+M3</f>
        <v>100000</v>
      </c>
      <c r="D3" s="27"/>
      <c r="E3" s="22"/>
      <c r="F3" s="22"/>
      <c r="G3" s="31"/>
      <c r="H3" s="40"/>
      <c r="I3" s="36"/>
      <c r="J3" s="23"/>
      <c r="L3" s="14" t="s">
        <v>8</v>
      </c>
      <c r="M3" s="15">
        <v>100000</v>
      </c>
    </row>
    <row r="4" spans="1:18" ht="15" customHeight="1" x14ac:dyDescent="0.3">
      <c r="A4" s="1"/>
      <c r="B4" s="12">
        <v>1</v>
      </c>
      <c r="C4" s="24">
        <f>IF((C3-E4-I4)&gt;0,C3-E4-I4,0)</f>
        <v>96607.327119206762</v>
      </c>
      <c r="D4" s="28">
        <f t="shared" ref="D4:D39" si="0">(E4+F4+G4)</f>
        <v>5132.6728807932341</v>
      </c>
      <c r="E4" s="24">
        <f t="shared" ref="E4:E39" si="1">($M$10-F4-G4)</f>
        <v>3392.6728807932341</v>
      </c>
      <c r="F4" s="24">
        <f>(M3*M8)</f>
        <v>1500</v>
      </c>
      <c r="G4" s="32">
        <f t="shared" ref="G4:G39" si="2">(F4*0.16)</f>
        <v>240</v>
      </c>
      <c r="H4" s="41"/>
      <c r="I4" s="37">
        <f t="shared" ref="I4:I39" si="3">+J4-M$10</f>
        <v>0</v>
      </c>
      <c r="J4" s="34">
        <f>+M$10</f>
        <v>5132.6728807932341</v>
      </c>
      <c r="L4" s="16" t="s">
        <v>9</v>
      </c>
      <c r="M4" s="17">
        <v>24</v>
      </c>
    </row>
    <row r="5" spans="1:18" ht="15" customHeight="1" thickBot="1" x14ac:dyDescent="0.35">
      <c r="A5" s="3"/>
      <c r="B5" s="12">
        <v>2</v>
      </c>
      <c r="C5" s="24">
        <f>IF((C4-E5-I5)&gt;0,C4-E5-I5,0)</f>
        <v>93155.621730287719</v>
      </c>
      <c r="D5" s="28">
        <f t="shared" si="0"/>
        <v>5132.6728807932341</v>
      </c>
      <c r="E5" s="24">
        <f t="shared" si="1"/>
        <v>3451.7053889190365</v>
      </c>
      <c r="F5" s="24">
        <f t="shared" ref="F5:F39" si="4">(C4*$M$8)</f>
        <v>1449.1099067881014</v>
      </c>
      <c r="G5" s="32">
        <f t="shared" si="2"/>
        <v>231.85758508609624</v>
      </c>
      <c r="H5" s="41"/>
      <c r="I5" s="37">
        <f t="shared" si="3"/>
        <v>0</v>
      </c>
      <c r="J5" s="34">
        <f t="shared" ref="J5:J27" si="5">+M$10</f>
        <v>5132.6728807932341</v>
      </c>
      <c r="L5" s="21" t="s">
        <v>2</v>
      </c>
      <c r="M5" s="18">
        <v>0.18</v>
      </c>
    </row>
    <row r="6" spans="1:18" ht="15" customHeight="1" thickBot="1" x14ac:dyDescent="0.35">
      <c r="A6" s="4"/>
      <c r="B6" s="12">
        <v>3</v>
      </c>
      <c r="C6" s="24">
        <f t="shared" ref="C6:C39" si="6">IF((C5-E6-I6)&gt;0,C5-E6-I6,0)</f>
        <v>89643.856667601489</v>
      </c>
      <c r="D6" s="28">
        <f t="shared" si="0"/>
        <v>5132.6728807932341</v>
      </c>
      <c r="E6" s="24">
        <f t="shared" si="1"/>
        <v>3511.7650626862278</v>
      </c>
      <c r="F6" s="24">
        <f t="shared" si="4"/>
        <v>1397.3343259543158</v>
      </c>
      <c r="G6" s="32">
        <f t="shared" si="2"/>
        <v>223.57349215269053</v>
      </c>
      <c r="H6" s="41"/>
      <c r="I6" s="37">
        <f t="shared" si="3"/>
        <v>0</v>
      </c>
      <c r="J6" s="34">
        <f t="shared" si="5"/>
        <v>5132.6728807932341</v>
      </c>
      <c r="L6" s="58" t="s">
        <v>17</v>
      </c>
      <c r="M6" s="59"/>
    </row>
    <row r="7" spans="1:18" ht="15" customHeight="1" x14ac:dyDescent="0.3">
      <c r="A7" s="5"/>
      <c r="B7" s="12">
        <v>4</v>
      </c>
      <c r="C7" s="24">
        <f t="shared" si="6"/>
        <v>86070.986892824527</v>
      </c>
      <c r="D7" s="28">
        <f t="shared" si="0"/>
        <v>5132.6728807932341</v>
      </c>
      <c r="E7" s="24">
        <f t="shared" si="1"/>
        <v>3572.8697747769684</v>
      </c>
      <c r="F7" s="24">
        <f t="shared" si="4"/>
        <v>1344.6578500140222</v>
      </c>
      <c r="G7" s="32">
        <f t="shared" si="2"/>
        <v>215.14525600224354</v>
      </c>
      <c r="H7" s="41"/>
      <c r="I7" s="37">
        <f t="shared" si="3"/>
        <v>0</v>
      </c>
      <c r="J7" s="34">
        <f t="shared" si="5"/>
        <v>5132.6728807932341</v>
      </c>
      <c r="L7" s="45" t="s">
        <v>3</v>
      </c>
      <c r="M7" s="46">
        <f>(M5*1.16)</f>
        <v>0.20879999999999999</v>
      </c>
    </row>
    <row r="8" spans="1:18" ht="15" customHeight="1" x14ac:dyDescent="0.3">
      <c r="A8" s="5"/>
      <c r="B8" s="12">
        <v>5</v>
      </c>
      <c r="C8" s="24">
        <f t="shared" si="6"/>
        <v>82435.949183966441</v>
      </c>
      <c r="D8" s="28">
        <f t="shared" si="0"/>
        <v>5132.6728807932341</v>
      </c>
      <c r="E8" s="24">
        <f t="shared" si="1"/>
        <v>3635.0377088580872</v>
      </c>
      <c r="F8" s="24">
        <f t="shared" si="4"/>
        <v>1291.0648033923678</v>
      </c>
      <c r="G8" s="32">
        <f t="shared" si="2"/>
        <v>206.57036854277885</v>
      </c>
      <c r="H8" s="41"/>
      <c r="I8" s="37">
        <f t="shared" si="3"/>
        <v>0</v>
      </c>
      <c r="J8" s="34">
        <f t="shared" si="5"/>
        <v>5132.6728807932341</v>
      </c>
      <c r="L8" s="47" t="s">
        <v>4</v>
      </c>
      <c r="M8" s="48">
        <f>(M5/12)</f>
        <v>1.4999999999999999E-2</v>
      </c>
    </row>
    <row r="9" spans="1:18" ht="18" customHeight="1" thickBot="1" x14ac:dyDescent="0.35">
      <c r="A9" s="5"/>
      <c r="B9" s="12">
        <v>6</v>
      </c>
      <c r="C9" s="24">
        <f t="shared" si="6"/>
        <v>78737.661818974215</v>
      </c>
      <c r="D9" s="28">
        <f t="shared" si="0"/>
        <v>5132.6728807932341</v>
      </c>
      <c r="E9" s="24">
        <f t="shared" si="1"/>
        <v>3698.2873649922185</v>
      </c>
      <c r="F9" s="24">
        <f t="shared" si="4"/>
        <v>1236.5392377594965</v>
      </c>
      <c r="G9" s="32">
        <f t="shared" si="2"/>
        <v>197.84627804151944</v>
      </c>
      <c r="H9" s="41"/>
      <c r="I9" s="37">
        <f t="shared" si="3"/>
        <v>0</v>
      </c>
      <c r="J9" s="34">
        <f t="shared" si="5"/>
        <v>5132.6728807932341</v>
      </c>
      <c r="L9" s="49" t="s">
        <v>5</v>
      </c>
      <c r="M9" s="50">
        <f>(M7/12)</f>
        <v>1.7399999999999999E-2</v>
      </c>
    </row>
    <row r="10" spans="1:18" ht="15" customHeight="1" thickBot="1" x14ac:dyDescent="0.35">
      <c r="A10" s="2"/>
      <c r="B10" s="12">
        <v>7</v>
      </c>
      <c r="C10" s="24">
        <f t="shared" si="6"/>
        <v>74975.024253831129</v>
      </c>
      <c r="D10" s="28">
        <f t="shared" si="0"/>
        <v>5132.6728807932341</v>
      </c>
      <c r="E10" s="24">
        <f t="shared" si="1"/>
        <v>3762.6375651430831</v>
      </c>
      <c r="F10" s="24">
        <f t="shared" si="4"/>
        <v>1181.0649272846131</v>
      </c>
      <c r="G10" s="32">
        <f t="shared" si="2"/>
        <v>188.9703883655381</v>
      </c>
      <c r="H10" s="41"/>
      <c r="I10" s="37">
        <f t="shared" si="3"/>
        <v>0</v>
      </c>
      <c r="J10" s="34">
        <f t="shared" si="5"/>
        <v>5132.6728807932341</v>
      </c>
      <c r="L10" s="51" t="s">
        <v>6</v>
      </c>
      <c r="M10" s="52">
        <f>PMT(M9,M4,-M3)</f>
        <v>5132.6728807932341</v>
      </c>
    </row>
    <row r="11" spans="1:18" ht="15" customHeight="1" x14ac:dyDescent="0.3">
      <c r="B11" s="12">
        <v>8</v>
      </c>
      <c r="C11" s="24">
        <f t="shared" si="6"/>
        <v>71146.916795054552</v>
      </c>
      <c r="D11" s="28">
        <f t="shared" si="0"/>
        <v>5132.6728807932341</v>
      </c>
      <c r="E11" s="24">
        <f t="shared" si="1"/>
        <v>3828.1074587765725</v>
      </c>
      <c r="F11" s="24">
        <f t="shared" si="4"/>
        <v>1124.6253638074668</v>
      </c>
      <c r="G11" s="32">
        <f t="shared" si="2"/>
        <v>179.94005820919469</v>
      </c>
      <c r="H11" s="41"/>
      <c r="I11" s="37">
        <f t="shared" si="3"/>
        <v>0</v>
      </c>
      <c r="J11" s="34">
        <f t="shared" si="5"/>
        <v>5132.6728807932341</v>
      </c>
      <c r="L11" s="43"/>
      <c r="M11" s="43"/>
      <c r="N11" s="43"/>
    </row>
    <row r="12" spans="1:18" ht="15" customHeight="1" x14ac:dyDescent="0.35">
      <c r="B12" s="12">
        <v>9</v>
      </c>
      <c r="C12" s="24">
        <f t="shared" si="6"/>
        <v>67252.200266495274</v>
      </c>
      <c r="D12" s="28">
        <f t="shared" si="0"/>
        <v>5132.6728807932341</v>
      </c>
      <c r="E12" s="24">
        <f t="shared" si="1"/>
        <v>3894.7165285592846</v>
      </c>
      <c r="F12" s="24">
        <f t="shared" si="4"/>
        <v>1067.2037519258183</v>
      </c>
      <c r="G12" s="32">
        <f t="shared" si="2"/>
        <v>170.75260030813092</v>
      </c>
      <c r="H12" s="41"/>
      <c r="I12" s="37">
        <f t="shared" si="3"/>
        <v>0</v>
      </c>
      <c r="J12" s="34">
        <f t="shared" si="5"/>
        <v>5132.6728807932341</v>
      </c>
      <c r="Q12" s="19"/>
      <c r="R12" s="20"/>
    </row>
    <row r="13" spans="1:18" ht="15" customHeight="1" x14ac:dyDescent="0.3">
      <c r="B13" s="12">
        <v>10</v>
      </c>
      <c r="C13" s="24">
        <f t="shared" si="6"/>
        <v>63289.715670339057</v>
      </c>
      <c r="D13" s="28">
        <f t="shared" si="0"/>
        <v>5132.6728807932341</v>
      </c>
      <c r="E13" s="24">
        <f t="shared" si="1"/>
        <v>3962.4845961562169</v>
      </c>
      <c r="F13" s="24">
        <f t="shared" si="4"/>
        <v>1008.7830039974291</v>
      </c>
      <c r="G13" s="32">
        <f t="shared" si="2"/>
        <v>161.40528063958865</v>
      </c>
      <c r="H13" s="41"/>
      <c r="I13" s="37">
        <f t="shared" si="3"/>
        <v>0</v>
      </c>
      <c r="J13" s="34">
        <f t="shared" si="5"/>
        <v>5132.6728807932341</v>
      </c>
    </row>
    <row r="14" spans="1:18" ht="15" customHeight="1" x14ac:dyDescent="0.3">
      <c r="B14" s="12">
        <v>11</v>
      </c>
      <c r="C14" s="24">
        <f t="shared" si="6"/>
        <v>59258.283842209727</v>
      </c>
      <c r="D14" s="28">
        <f t="shared" si="0"/>
        <v>5132.6728807932332</v>
      </c>
      <c r="E14" s="24">
        <f t="shared" si="1"/>
        <v>4031.431828129334</v>
      </c>
      <c r="F14" s="24">
        <f t="shared" si="4"/>
        <v>949.34573505508581</v>
      </c>
      <c r="G14" s="32">
        <f t="shared" si="2"/>
        <v>151.89531760881374</v>
      </c>
      <c r="H14" s="41"/>
      <c r="I14" s="37">
        <f t="shared" si="3"/>
        <v>0</v>
      </c>
      <c r="J14" s="34">
        <f t="shared" si="5"/>
        <v>5132.6728807932341</v>
      </c>
      <c r="L14" s="53" t="s">
        <v>18</v>
      </c>
      <c r="M14" s="54"/>
      <c r="N14" s="54"/>
      <c r="O14" s="54"/>
      <c r="P14" s="54"/>
    </row>
    <row r="15" spans="1:18" ht="15" customHeight="1" x14ac:dyDescent="0.3">
      <c r="B15" s="12">
        <v>12</v>
      </c>
      <c r="C15" s="24">
        <f t="shared" si="6"/>
        <v>55156.705100270941</v>
      </c>
      <c r="D15" s="28">
        <f t="shared" si="0"/>
        <v>5132.6728807932341</v>
      </c>
      <c r="E15" s="24">
        <f t="shared" si="1"/>
        <v>4101.5787419387843</v>
      </c>
      <c r="F15" s="24">
        <f t="shared" si="4"/>
        <v>888.87425763314582</v>
      </c>
      <c r="G15" s="32">
        <f t="shared" si="2"/>
        <v>142.21988122130332</v>
      </c>
      <c r="H15" s="41"/>
      <c r="I15" s="37">
        <f t="shared" si="3"/>
        <v>0</v>
      </c>
      <c r="J15" s="34">
        <f t="shared" si="5"/>
        <v>5132.6728807932341</v>
      </c>
      <c r="L15" s="54"/>
      <c r="M15" s="54"/>
      <c r="N15" s="54"/>
      <c r="O15" s="54"/>
      <c r="P15" s="54"/>
    </row>
    <row r="16" spans="1:18" ht="15" customHeight="1" x14ac:dyDescent="0.3">
      <c r="B16" s="12">
        <v>13</v>
      </c>
      <c r="C16" s="24">
        <f t="shared" si="6"/>
        <v>50983.758888222423</v>
      </c>
      <c r="D16" s="28">
        <f t="shared" si="0"/>
        <v>5132.6728807932332</v>
      </c>
      <c r="E16" s="24">
        <f t="shared" si="1"/>
        <v>4172.9462120485196</v>
      </c>
      <c r="F16" s="24">
        <f t="shared" si="4"/>
        <v>827.35057650406407</v>
      </c>
      <c r="G16" s="32">
        <f t="shared" si="2"/>
        <v>132.37609224065025</v>
      </c>
      <c r="H16" s="41"/>
      <c r="I16" s="37">
        <f t="shared" si="3"/>
        <v>0</v>
      </c>
      <c r="J16" s="34">
        <f t="shared" si="5"/>
        <v>5132.6728807932341</v>
      </c>
      <c r="L16" s="54"/>
      <c r="M16" s="54"/>
      <c r="N16" s="54"/>
      <c r="O16" s="54"/>
      <c r="P16" s="54"/>
    </row>
    <row r="17" spans="2:17" ht="15" customHeight="1" x14ac:dyDescent="0.3">
      <c r="B17" s="12">
        <v>14</v>
      </c>
      <c r="C17" s="24">
        <f t="shared" si="6"/>
        <v>46738.203412084258</v>
      </c>
      <c r="D17" s="28">
        <f t="shared" si="0"/>
        <v>5132.6728807932341</v>
      </c>
      <c r="E17" s="24">
        <f t="shared" si="1"/>
        <v>4245.5554761381645</v>
      </c>
      <c r="F17" s="24">
        <f t="shared" si="4"/>
        <v>764.75638332333631</v>
      </c>
      <c r="G17" s="32">
        <f t="shared" si="2"/>
        <v>122.36102133173381</v>
      </c>
      <c r="H17" s="41"/>
      <c r="I17" s="37">
        <f t="shared" si="3"/>
        <v>0</v>
      </c>
      <c r="J17" s="34">
        <f t="shared" si="5"/>
        <v>5132.6728807932341</v>
      </c>
      <c r="L17" s="55" t="s">
        <v>15</v>
      </c>
      <c r="M17" s="55"/>
      <c r="N17" s="55"/>
      <c r="O17" s="55"/>
      <c r="P17" s="55"/>
    </row>
    <row r="18" spans="2:17" ht="15" customHeight="1" x14ac:dyDescent="0.3">
      <c r="B18" s="12">
        <v>15</v>
      </c>
      <c r="C18" s="24">
        <f t="shared" si="6"/>
        <v>42418.775270661288</v>
      </c>
      <c r="D18" s="28">
        <f t="shared" si="0"/>
        <v>5132.6728807932341</v>
      </c>
      <c r="E18" s="24">
        <f t="shared" si="1"/>
        <v>4319.4281414229681</v>
      </c>
      <c r="F18" s="24">
        <f t="shared" si="4"/>
        <v>701.07305118126385</v>
      </c>
      <c r="G18" s="32">
        <f t="shared" si="2"/>
        <v>112.17168818900223</v>
      </c>
      <c r="H18" s="41"/>
      <c r="I18" s="37">
        <f t="shared" si="3"/>
        <v>0</v>
      </c>
      <c r="J18" s="34">
        <f t="shared" si="5"/>
        <v>5132.6728807932341</v>
      </c>
      <c r="L18" s="55"/>
      <c r="M18" s="55"/>
      <c r="N18" s="55"/>
      <c r="O18" s="55"/>
      <c r="P18" s="55"/>
    </row>
    <row r="19" spans="2:17" ht="15" customHeight="1" x14ac:dyDescent="0.3">
      <c r="B19" s="12">
        <v>16</v>
      </c>
      <c r="C19" s="24">
        <f t="shared" si="6"/>
        <v>38024.189079577562</v>
      </c>
      <c r="D19" s="28">
        <f t="shared" si="0"/>
        <v>5132.6728807932341</v>
      </c>
      <c r="E19" s="24">
        <f t="shared" si="1"/>
        <v>4394.5861910837275</v>
      </c>
      <c r="F19" s="24">
        <f t="shared" si="4"/>
        <v>636.28162905991928</v>
      </c>
      <c r="G19" s="32">
        <f t="shared" si="2"/>
        <v>101.80506064958709</v>
      </c>
      <c r="H19" s="41"/>
      <c r="I19" s="37">
        <f t="shared" si="3"/>
        <v>0</v>
      </c>
      <c r="J19" s="34">
        <f t="shared" si="5"/>
        <v>5132.6728807932341</v>
      </c>
    </row>
    <row r="20" spans="2:17" ht="15" customHeight="1" x14ac:dyDescent="0.3">
      <c r="B20" s="12">
        <v>17</v>
      </c>
      <c r="C20" s="24">
        <f t="shared" si="6"/>
        <v>33553.137088768977</v>
      </c>
      <c r="D20" s="28">
        <f t="shared" si="0"/>
        <v>5132.6728807932341</v>
      </c>
      <c r="E20" s="24">
        <f t="shared" si="1"/>
        <v>4471.0519908085844</v>
      </c>
      <c r="F20" s="24">
        <f t="shared" si="4"/>
        <v>570.36283619366338</v>
      </c>
      <c r="G20" s="32">
        <f t="shared" si="2"/>
        <v>91.258053790986139</v>
      </c>
      <c r="H20" s="41"/>
      <c r="I20" s="37">
        <f t="shared" si="3"/>
        <v>0</v>
      </c>
      <c r="J20" s="34">
        <f t="shared" si="5"/>
        <v>5132.6728807932341</v>
      </c>
    </row>
    <row r="21" spans="2:17" ht="15" customHeight="1" x14ac:dyDescent="0.3">
      <c r="B21" s="12">
        <v>18</v>
      </c>
      <c r="C21" s="24">
        <f t="shared" si="6"/>
        <v>29004.288793320324</v>
      </c>
      <c r="D21" s="28">
        <f t="shared" si="0"/>
        <v>5132.6728807932341</v>
      </c>
      <c r="E21" s="24">
        <f t="shared" si="1"/>
        <v>4548.8482954486535</v>
      </c>
      <c r="F21" s="24">
        <f t="shared" si="4"/>
        <v>503.29705633153463</v>
      </c>
      <c r="G21" s="32">
        <f t="shared" si="2"/>
        <v>80.527529013045537</v>
      </c>
      <c r="H21" s="41"/>
      <c r="I21" s="37">
        <f t="shared" si="3"/>
        <v>0</v>
      </c>
      <c r="J21" s="34">
        <f t="shared" si="5"/>
        <v>5132.6728807932341</v>
      </c>
      <c r="Q21" s="44"/>
    </row>
    <row r="22" spans="2:17" ht="15" customHeight="1" x14ac:dyDescent="0.3">
      <c r="B22" s="12">
        <v>19</v>
      </c>
      <c r="C22" s="24">
        <f t="shared" si="6"/>
        <v>24376.290537530862</v>
      </c>
      <c r="D22" s="28">
        <f t="shared" si="0"/>
        <v>5132.6728807932341</v>
      </c>
      <c r="E22" s="24">
        <f t="shared" si="1"/>
        <v>4627.9982557894609</v>
      </c>
      <c r="F22" s="24">
        <f t="shared" si="4"/>
        <v>435.06433189980481</v>
      </c>
      <c r="G22" s="32">
        <f t="shared" si="2"/>
        <v>69.610293103968772</v>
      </c>
      <c r="H22" s="41"/>
      <c r="I22" s="37">
        <f t="shared" si="3"/>
        <v>0</v>
      </c>
      <c r="J22" s="34">
        <f t="shared" si="5"/>
        <v>5132.6728807932341</v>
      </c>
      <c r="Q22" s="44"/>
    </row>
    <row r="23" spans="2:17" ht="15" customHeight="1" x14ac:dyDescent="0.3">
      <c r="B23" s="12">
        <v>20</v>
      </c>
      <c r="C23" s="24">
        <f t="shared" si="6"/>
        <v>19667.765112090667</v>
      </c>
      <c r="D23" s="28">
        <f t="shared" si="0"/>
        <v>5132.6728807932341</v>
      </c>
      <c r="E23" s="24">
        <f t="shared" si="1"/>
        <v>4708.5254254401971</v>
      </c>
      <c r="F23" s="24">
        <f t="shared" si="4"/>
        <v>365.64435806296291</v>
      </c>
      <c r="G23" s="32">
        <f t="shared" si="2"/>
        <v>58.503097290074066</v>
      </c>
      <c r="H23" s="41"/>
      <c r="I23" s="37">
        <f t="shared" si="3"/>
        <v>0</v>
      </c>
      <c r="J23" s="34">
        <f t="shared" si="5"/>
        <v>5132.6728807932341</v>
      </c>
      <c r="Q23" s="44"/>
    </row>
    <row r="24" spans="2:17" ht="15" customHeight="1" x14ac:dyDescent="0.3">
      <c r="B24" s="12">
        <v>21</v>
      </c>
      <c r="C24" s="24">
        <f t="shared" si="6"/>
        <v>14877.31134424781</v>
      </c>
      <c r="D24" s="28">
        <f t="shared" si="0"/>
        <v>5132.6728807932341</v>
      </c>
      <c r="E24" s="24">
        <f t="shared" si="1"/>
        <v>4790.4537678428569</v>
      </c>
      <c r="F24" s="24">
        <f t="shared" si="4"/>
        <v>295.01647668135996</v>
      </c>
      <c r="G24" s="32">
        <f t="shared" si="2"/>
        <v>47.202636269017596</v>
      </c>
      <c r="H24" s="41"/>
      <c r="I24" s="37">
        <f t="shared" si="3"/>
        <v>0</v>
      </c>
      <c r="J24" s="34">
        <f t="shared" si="5"/>
        <v>5132.6728807932341</v>
      </c>
      <c r="Q24" s="44"/>
    </row>
    <row r="25" spans="2:17" ht="15" customHeight="1" x14ac:dyDescent="0.3">
      <c r="B25" s="12">
        <v>22</v>
      </c>
      <c r="C25" s="24">
        <f t="shared" si="6"/>
        <v>10003.503680844487</v>
      </c>
      <c r="D25" s="28">
        <f t="shared" si="0"/>
        <v>5132.6728807932341</v>
      </c>
      <c r="E25" s="24">
        <f t="shared" si="1"/>
        <v>4873.8076634033223</v>
      </c>
      <c r="F25" s="24">
        <f t="shared" si="4"/>
        <v>223.15967016371715</v>
      </c>
      <c r="G25" s="32">
        <f t="shared" si="2"/>
        <v>35.705547226194746</v>
      </c>
      <c r="H25" s="41"/>
      <c r="I25" s="37">
        <f t="shared" si="3"/>
        <v>0</v>
      </c>
      <c r="J25" s="34">
        <f>+M$10</f>
        <v>5132.6728807932341</v>
      </c>
    </row>
    <row r="26" spans="2:17" ht="15" customHeight="1" x14ac:dyDescent="0.3">
      <c r="B26" s="12">
        <v>23</v>
      </c>
      <c r="C26" s="24">
        <f t="shared" si="6"/>
        <v>5044.8917640979471</v>
      </c>
      <c r="D26" s="28">
        <f t="shared" si="0"/>
        <v>5132.6728807932341</v>
      </c>
      <c r="E26" s="24">
        <f t="shared" si="1"/>
        <v>4958.6119167465404</v>
      </c>
      <c r="F26" s="24">
        <f t="shared" si="4"/>
        <v>150.0525552126673</v>
      </c>
      <c r="G26" s="32">
        <f t="shared" si="2"/>
        <v>24.008408834026767</v>
      </c>
      <c r="H26" s="41"/>
      <c r="I26" s="37">
        <f t="shared" si="3"/>
        <v>0</v>
      </c>
      <c r="J26" s="34">
        <f t="shared" si="5"/>
        <v>5132.6728807932341</v>
      </c>
    </row>
    <row r="27" spans="2:17" ht="15" customHeight="1" x14ac:dyDescent="0.3">
      <c r="B27" s="12">
        <v>24</v>
      </c>
      <c r="C27" s="24">
        <f t="shared" si="6"/>
        <v>1.7280399333685637E-11</v>
      </c>
      <c r="D27" s="28">
        <f t="shared" si="0"/>
        <v>5132.6728807932341</v>
      </c>
      <c r="E27" s="24">
        <f t="shared" si="1"/>
        <v>5044.8917640979298</v>
      </c>
      <c r="F27" s="24">
        <f t="shared" si="4"/>
        <v>75.673376461469203</v>
      </c>
      <c r="G27" s="32">
        <f t="shared" si="2"/>
        <v>12.107740233835074</v>
      </c>
      <c r="H27" s="41"/>
      <c r="I27" s="37">
        <f t="shared" si="3"/>
        <v>0</v>
      </c>
      <c r="J27" s="34">
        <f t="shared" si="5"/>
        <v>5132.6728807932341</v>
      </c>
    </row>
    <row r="28" spans="2:17" ht="15" customHeight="1" x14ac:dyDescent="0.3">
      <c r="B28" s="12">
        <v>25</v>
      </c>
      <c r="C28" s="24">
        <f t="shared" si="6"/>
        <v>0</v>
      </c>
      <c r="D28" s="28">
        <f t="shared" si="0"/>
        <v>5132.6728807932341</v>
      </c>
      <c r="E28" s="24">
        <f t="shared" si="1"/>
        <v>5132.6728807932341</v>
      </c>
      <c r="F28" s="24">
        <f t="shared" si="4"/>
        <v>2.5920599000528453E-13</v>
      </c>
      <c r="G28" s="32">
        <f t="shared" si="2"/>
        <v>4.1472958400845523E-14</v>
      </c>
      <c r="H28" s="41"/>
      <c r="I28" s="37">
        <v>0</v>
      </c>
      <c r="J28" s="34">
        <v>0</v>
      </c>
    </row>
    <row r="29" spans="2:17" ht="15" customHeight="1" x14ac:dyDescent="0.3">
      <c r="B29" s="12">
        <v>26</v>
      </c>
      <c r="C29" s="24">
        <f t="shared" si="6"/>
        <v>0</v>
      </c>
      <c r="D29" s="28">
        <f t="shared" si="0"/>
        <v>5132.6728807932341</v>
      </c>
      <c r="E29" s="24">
        <f t="shared" si="1"/>
        <v>5132.6728807932341</v>
      </c>
      <c r="F29" s="24">
        <f t="shared" si="4"/>
        <v>0</v>
      </c>
      <c r="G29" s="32">
        <f t="shared" si="2"/>
        <v>0</v>
      </c>
      <c r="H29" s="41"/>
      <c r="I29" s="37">
        <v>0</v>
      </c>
      <c r="J29" s="34">
        <v>0</v>
      </c>
    </row>
    <row r="30" spans="2:17" ht="15" customHeight="1" x14ac:dyDescent="0.3">
      <c r="B30" s="12">
        <v>27</v>
      </c>
      <c r="C30" s="24">
        <f t="shared" si="6"/>
        <v>0</v>
      </c>
      <c r="D30" s="28">
        <f t="shared" si="0"/>
        <v>5132.6728807932341</v>
      </c>
      <c r="E30" s="24">
        <f t="shared" si="1"/>
        <v>5132.6728807932341</v>
      </c>
      <c r="F30" s="24">
        <f t="shared" si="4"/>
        <v>0</v>
      </c>
      <c r="G30" s="32">
        <f t="shared" si="2"/>
        <v>0</v>
      </c>
      <c r="H30" s="41"/>
      <c r="I30" s="37">
        <v>0</v>
      </c>
      <c r="J30" s="34">
        <v>0</v>
      </c>
    </row>
    <row r="31" spans="2:17" ht="14.4" x14ac:dyDescent="0.3">
      <c r="B31" s="12">
        <v>28</v>
      </c>
      <c r="C31" s="24">
        <f t="shared" si="6"/>
        <v>0</v>
      </c>
      <c r="D31" s="28">
        <f t="shared" si="0"/>
        <v>5132.6728807932341</v>
      </c>
      <c r="E31" s="24">
        <f t="shared" si="1"/>
        <v>5132.6728807932341</v>
      </c>
      <c r="F31" s="24">
        <f t="shared" si="4"/>
        <v>0</v>
      </c>
      <c r="G31" s="32">
        <f t="shared" si="2"/>
        <v>0</v>
      </c>
      <c r="H31" s="41"/>
      <c r="I31" s="37">
        <v>0</v>
      </c>
      <c r="J31" s="34">
        <v>0</v>
      </c>
    </row>
    <row r="32" spans="2:17" ht="14.4" x14ac:dyDescent="0.3">
      <c r="B32" s="12">
        <v>29</v>
      </c>
      <c r="C32" s="24">
        <f t="shared" si="6"/>
        <v>0</v>
      </c>
      <c r="D32" s="28">
        <f t="shared" si="0"/>
        <v>5132.6728807932341</v>
      </c>
      <c r="E32" s="24">
        <f t="shared" si="1"/>
        <v>5132.6728807932341</v>
      </c>
      <c r="F32" s="24">
        <f t="shared" si="4"/>
        <v>0</v>
      </c>
      <c r="G32" s="32">
        <f t="shared" si="2"/>
        <v>0</v>
      </c>
      <c r="H32" s="41"/>
      <c r="I32" s="37">
        <v>0</v>
      </c>
      <c r="J32" s="34">
        <v>0</v>
      </c>
    </row>
    <row r="33" spans="2:10" ht="14.4" x14ac:dyDescent="0.3">
      <c r="B33" s="12">
        <v>30</v>
      </c>
      <c r="C33" s="24">
        <f t="shared" si="6"/>
        <v>0</v>
      </c>
      <c r="D33" s="28">
        <f t="shared" si="0"/>
        <v>5132.6728807932341</v>
      </c>
      <c r="E33" s="24">
        <f t="shared" si="1"/>
        <v>5132.6728807932341</v>
      </c>
      <c r="F33" s="24">
        <f t="shared" si="4"/>
        <v>0</v>
      </c>
      <c r="G33" s="32">
        <f t="shared" si="2"/>
        <v>0</v>
      </c>
      <c r="H33" s="41"/>
      <c r="I33" s="37">
        <v>0</v>
      </c>
      <c r="J33" s="34">
        <v>0</v>
      </c>
    </row>
    <row r="34" spans="2:10" ht="14.4" x14ac:dyDescent="0.3">
      <c r="B34" s="12">
        <v>31</v>
      </c>
      <c r="C34" s="24">
        <f t="shared" si="6"/>
        <v>0</v>
      </c>
      <c r="D34" s="28">
        <f t="shared" si="0"/>
        <v>5132.6728807932341</v>
      </c>
      <c r="E34" s="24">
        <f t="shared" si="1"/>
        <v>5132.6728807932341</v>
      </c>
      <c r="F34" s="24">
        <f t="shared" si="4"/>
        <v>0</v>
      </c>
      <c r="G34" s="32">
        <f t="shared" si="2"/>
        <v>0</v>
      </c>
      <c r="H34" s="41"/>
      <c r="I34" s="37">
        <v>0</v>
      </c>
      <c r="J34" s="34">
        <v>0</v>
      </c>
    </row>
    <row r="35" spans="2:10" ht="14.4" x14ac:dyDescent="0.3">
      <c r="B35" s="12">
        <v>32</v>
      </c>
      <c r="C35" s="24">
        <f t="shared" si="6"/>
        <v>0</v>
      </c>
      <c r="D35" s="28">
        <f t="shared" si="0"/>
        <v>5132.6728807932341</v>
      </c>
      <c r="E35" s="24">
        <f t="shared" si="1"/>
        <v>5132.6728807932341</v>
      </c>
      <c r="F35" s="24">
        <f t="shared" si="4"/>
        <v>0</v>
      </c>
      <c r="G35" s="32">
        <f t="shared" si="2"/>
        <v>0</v>
      </c>
      <c r="H35" s="41"/>
      <c r="I35" s="37">
        <v>0</v>
      </c>
      <c r="J35" s="34">
        <v>0</v>
      </c>
    </row>
    <row r="36" spans="2:10" ht="14.4" x14ac:dyDescent="0.3">
      <c r="B36" s="12">
        <v>33</v>
      </c>
      <c r="C36" s="24">
        <f t="shared" si="6"/>
        <v>0</v>
      </c>
      <c r="D36" s="28">
        <f t="shared" si="0"/>
        <v>5132.6728807932341</v>
      </c>
      <c r="E36" s="24">
        <f t="shared" si="1"/>
        <v>5132.6728807932341</v>
      </c>
      <c r="F36" s="24">
        <f t="shared" si="4"/>
        <v>0</v>
      </c>
      <c r="G36" s="32">
        <f t="shared" si="2"/>
        <v>0</v>
      </c>
      <c r="H36" s="41"/>
      <c r="I36" s="37">
        <v>0</v>
      </c>
      <c r="J36" s="34">
        <v>0</v>
      </c>
    </row>
    <row r="37" spans="2:10" ht="14.4" x14ac:dyDescent="0.3">
      <c r="B37" s="12">
        <v>34</v>
      </c>
      <c r="C37" s="24">
        <f t="shared" si="6"/>
        <v>0</v>
      </c>
      <c r="D37" s="28">
        <f t="shared" si="0"/>
        <v>5132.6728807932341</v>
      </c>
      <c r="E37" s="24">
        <f t="shared" si="1"/>
        <v>5132.6728807932341</v>
      </c>
      <c r="F37" s="24">
        <f t="shared" si="4"/>
        <v>0</v>
      </c>
      <c r="G37" s="32">
        <f t="shared" si="2"/>
        <v>0</v>
      </c>
      <c r="H37" s="41"/>
      <c r="I37" s="37">
        <v>0</v>
      </c>
      <c r="J37" s="34">
        <v>0</v>
      </c>
    </row>
    <row r="38" spans="2:10" ht="14.4" x14ac:dyDescent="0.3">
      <c r="B38" s="12">
        <v>35</v>
      </c>
      <c r="C38" s="24">
        <f t="shared" si="6"/>
        <v>0</v>
      </c>
      <c r="D38" s="28">
        <f t="shared" si="0"/>
        <v>5132.6728807932341</v>
      </c>
      <c r="E38" s="24">
        <f t="shared" si="1"/>
        <v>5132.6728807932341</v>
      </c>
      <c r="F38" s="24">
        <f t="shared" si="4"/>
        <v>0</v>
      </c>
      <c r="G38" s="32">
        <f t="shared" si="2"/>
        <v>0</v>
      </c>
      <c r="H38" s="41"/>
      <c r="I38" s="37">
        <v>0</v>
      </c>
      <c r="J38" s="34">
        <v>0</v>
      </c>
    </row>
    <row r="39" spans="2:10" thickBot="1" x14ac:dyDescent="0.35">
      <c r="B39" s="13">
        <v>36</v>
      </c>
      <c r="C39" s="25">
        <f t="shared" si="6"/>
        <v>0</v>
      </c>
      <c r="D39" s="29">
        <f t="shared" si="0"/>
        <v>5132.6728807932341</v>
      </c>
      <c r="E39" s="25">
        <f t="shared" si="1"/>
        <v>5132.6728807932341</v>
      </c>
      <c r="F39" s="25">
        <f t="shared" si="4"/>
        <v>0</v>
      </c>
      <c r="G39" s="33">
        <f t="shared" si="2"/>
        <v>0</v>
      </c>
      <c r="H39" s="42"/>
      <c r="I39" s="38">
        <v>0</v>
      </c>
      <c r="J39" s="35">
        <v>0</v>
      </c>
    </row>
    <row r="40" spans="2:10" ht="14.4" x14ac:dyDescent="0.3">
      <c r="F40" s="6"/>
      <c r="G40" s="6"/>
      <c r="H40" s="6"/>
      <c r="I40" s="6"/>
      <c r="J40" s="6"/>
    </row>
  </sheetData>
  <mergeCells count="4">
    <mergeCell ref="L14:P16"/>
    <mergeCell ref="L17:P18"/>
    <mergeCell ref="L2:M2"/>
    <mergeCell ref="L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LARA</dc:creator>
  <cp:lastModifiedBy>ALEJANDRO LARA</cp:lastModifiedBy>
  <dcterms:created xsi:type="dcterms:W3CDTF">2020-01-22T02:34:32Z</dcterms:created>
  <dcterms:modified xsi:type="dcterms:W3CDTF">2020-01-29T00:02:06Z</dcterms:modified>
</cp:coreProperties>
</file>